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Shashank\FY 2025-26\166th\Annexures\"/>
    </mc:Choice>
  </mc:AlternateContent>
  <xr:revisionPtr revIDLastSave="0" documentId="13_ncr:1_{1983B2E5-5B04-490B-9B2A-8077879B0DA7}" xr6:coauthVersionLast="47" xr6:coauthVersionMax="47" xr10:uidLastSave="{00000000-0000-0000-0000-000000000000}"/>
  <bookViews>
    <workbookView xWindow="-120" yWindow="-120" windowWidth="29040" windowHeight="15720" activeTab="16" xr2:uid="{00000000-000D-0000-FFFF-FFFF00000000}"/>
  </bookViews>
  <sheets>
    <sheet name="21" sheetId="1" r:id="rId1"/>
    <sheet name="21(1)" sheetId="2" r:id="rId2"/>
    <sheet name="22" sheetId="3" r:id="rId3"/>
    <sheet name="22(1)" sheetId="4" r:id="rId4"/>
    <sheet name="23" sheetId="5" r:id="rId5"/>
    <sheet name="23(1)" sheetId="6" r:id="rId6"/>
    <sheet name="24" sheetId="7" r:id="rId7"/>
    <sheet name="25" sheetId="8" r:id="rId8"/>
    <sheet name="26" sheetId="9" r:id="rId9"/>
    <sheet name="27" sheetId="10" r:id="rId10"/>
    <sheet name="28" sheetId="11" r:id="rId11"/>
    <sheet name="28(1)" sheetId="12" r:id="rId12"/>
    <sheet name="29" sheetId="13" r:id="rId13"/>
    <sheet name="30" sheetId="14" r:id="rId14"/>
    <sheet name="31" sheetId="15" r:id="rId15"/>
    <sheet name="31(1)" sheetId="16" r:id="rId16"/>
    <sheet name="32" sheetId="17" r:id="rId17"/>
  </sheets>
  <externalReferences>
    <externalReference r:id="rId18"/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7" l="1"/>
  <c r="H72" i="17"/>
  <c r="G72" i="17"/>
  <c r="F72" i="17"/>
  <c r="E72" i="17"/>
  <c r="D72" i="17"/>
  <c r="C72" i="17"/>
  <c r="I67" i="17"/>
  <c r="H67" i="17"/>
  <c r="G67" i="17"/>
  <c r="F67" i="17"/>
  <c r="E67" i="17"/>
  <c r="D67" i="17"/>
  <c r="C58" i="17"/>
  <c r="C67" i="17" s="1"/>
  <c r="I56" i="17"/>
  <c r="H56" i="17"/>
  <c r="G56" i="17"/>
  <c r="F56" i="17"/>
  <c r="E56" i="17"/>
  <c r="D56" i="17"/>
  <c r="C56" i="17"/>
  <c r="I52" i="17"/>
  <c r="H52" i="17"/>
  <c r="G52" i="17"/>
  <c r="F52" i="17"/>
  <c r="E52" i="17"/>
  <c r="D52" i="17"/>
  <c r="C52" i="17"/>
  <c r="C51" i="17"/>
  <c r="C50" i="17"/>
  <c r="I48" i="17"/>
  <c r="I73" i="17" s="1"/>
  <c r="H48" i="17"/>
  <c r="H73" i="17" s="1"/>
  <c r="I47" i="17"/>
  <c r="H47" i="17"/>
  <c r="G47" i="17"/>
  <c r="F47" i="17"/>
  <c r="E47" i="17"/>
  <c r="D47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47" i="17" s="1"/>
  <c r="I20" i="17"/>
  <c r="H20" i="17"/>
  <c r="G20" i="17"/>
  <c r="G48" i="17" s="1"/>
  <c r="G73" i="17" s="1"/>
  <c r="F20" i="17"/>
  <c r="F48" i="17" s="1"/>
  <c r="F73" i="17" s="1"/>
  <c r="E20" i="17"/>
  <c r="E48" i="17" s="1"/>
  <c r="E73" i="17" s="1"/>
  <c r="D20" i="17"/>
  <c r="D48" i="17" s="1"/>
  <c r="D73" i="17" s="1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48" i="17" l="1"/>
  <c r="C73" i="17" s="1"/>
  <c r="P66" i="16" l="1"/>
  <c r="M66" i="16"/>
  <c r="N66" i="16" s="1"/>
  <c r="J66" i="16"/>
  <c r="G66" i="16"/>
  <c r="H66" i="16" s="1"/>
  <c r="D66" i="16"/>
  <c r="T65" i="16"/>
  <c r="S65" i="16"/>
  <c r="R65" i="16"/>
  <c r="N65" i="16"/>
  <c r="L65" i="16"/>
  <c r="K65" i="16"/>
  <c r="I65" i="16"/>
  <c r="F65" i="16"/>
  <c r="H65" i="16" s="1"/>
  <c r="E65" i="16"/>
  <c r="C65" i="16"/>
  <c r="O65" i="16" s="1"/>
  <c r="Q65" i="16" s="1"/>
  <c r="S64" i="16"/>
  <c r="R64" i="16"/>
  <c r="T64" i="16" s="1"/>
  <c r="L64" i="16"/>
  <c r="N64" i="16" s="1"/>
  <c r="I64" i="16"/>
  <c r="K64" i="16" s="1"/>
  <c r="F64" i="16"/>
  <c r="H64" i="16" s="1"/>
  <c r="E64" i="16"/>
  <c r="C64" i="16"/>
  <c r="O64" i="16" s="1"/>
  <c r="Q64" i="16" s="1"/>
  <c r="S63" i="16"/>
  <c r="T63" i="16" s="1"/>
  <c r="R63" i="16"/>
  <c r="N63" i="16"/>
  <c r="L63" i="16"/>
  <c r="I63" i="16"/>
  <c r="K63" i="16" s="1"/>
  <c r="H63" i="16"/>
  <c r="F63" i="16"/>
  <c r="E63" i="16"/>
  <c r="C63" i="16"/>
  <c r="O63" i="16" s="1"/>
  <c r="Q63" i="16" s="1"/>
  <c r="T62" i="16"/>
  <c r="S62" i="16"/>
  <c r="R62" i="16"/>
  <c r="L62" i="16"/>
  <c r="N62" i="16" s="1"/>
  <c r="I62" i="16"/>
  <c r="K62" i="16" s="1"/>
  <c r="H62" i="16"/>
  <c r="F62" i="16"/>
  <c r="C62" i="16"/>
  <c r="O62" i="16" s="1"/>
  <c r="Q62" i="16" s="1"/>
  <c r="S61" i="16"/>
  <c r="T61" i="16" s="1"/>
  <c r="R61" i="16"/>
  <c r="L61" i="16"/>
  <c r="N61" i="16" s="1"/>
  <c r="K61" i="16"/>
  <c r="I61" i="16"/>
  <c r="H61" i="16"/>
  <c r="F61" i="16"/>
  <c r="E61" i="16"/>
  <c r="C61" i="16"/>
  <c r="O61" i="16" s="1"/>
  <c r="Q61" i="16" s="1"/>
  <c r="S60" i="16"/>
  <c r="T60" i="16" s="1"/>
  <c r="R60" i="16"/>
  <c r="L60" i="16"/>
  <c r="N60" i="16" s="1"/>
  <c r="K60" i="16"/>
  <c r="I60" i="16"/>
  <c r="F60" i="16"/>
  <c r="H60" i="16" s="1"/>
  <c r="C60" i="16"/>
  <c r="E60" i="16" s="1"/>
  <c r="S59" i="16"/>
  <c r="T59" i="16" s="1"/>
  <c r="R59" i="16"/>
  <c r="N59" i="16"/>
  <c r="L59" i="16"/>
  <c r="K59" i="16"/>
  <c r="I59" i="16"/>
  <c r="H59" i="16"/>
  <c r="F59" i="16"/>
  <c r="C59" i="16"/>
  <c r="E59" i="16" s="1"/>
  <c r="T58" i="16"/>
  <c r="S58" i="16"/>
  <c r="R58" i="16"/>
  <c r="R66" i="16" s="1"/>
  <c r="N58" i="16"/>
  <c r="L58" i="16"/>
  <c r="I58" i="16"/>
  <c r="K58" i="16" s="1"/>
  <c r="F58" i="16"/>
  <c r="F66" i="16" s="1"/>
  <c r="C58" i="16"/>
  <c r="E58" i="16" s="1"/>
  <c r="T57" i="16"/>
  <c r="S57" i="16"/>
  <c r="R57" i="16"/>
  <c r="N57" i="16"/>
  <c r="L57" i="16"/>
  <c r="L66" i="16" s="1"/>
  <c r="K57" i="16"/>
  <c r="I57" i="16"/>
  <c r="I66" i="16" s="1"/>
  <c r="K66" i="16" s="1"/>
  <c r="F57" i="16"/>
  <c r="H57" i="16" s="1"/>
  <c r="E57" i="16"/>
  <c r="C57" i="16"/>
  <c r="O57" i="16" s="1"/>
  <c r="R55" i="16"/>
  <c r="P55" i="16"/>
  <c r="M55" i="16"/>
  <c r="J55" i="16"/>
  <c r="G55" i="16"/>
  <c r="H55" i="16" s="1"/>
  <c r="F55" i="16"/>
  <c r="D55" i="16"/>
  <c r="D67" i="16" s="1"/>
  <c r="T54" i="16"/>
  <c r="S54" i="16"/>
  <c r="R54" i="16"/>
  <c r="L54" i="16"/>
  <c r="N54" i="16" s="1"/>
  <c r="I54" i="16"/>
  <c r="K54" i="16" s="1"/>
  <c r="H54" i="16"/>
  <c r="F54" i="16"/>
  <c r="C54" i="16"/>
  <c r="E54" i="16" s="1"/>
  <c r="S53" i="16"/>
  <c r="T53" i="16" s="1"/>
  <c r="R53" i="16"/>
  <c r="L53" i="16"/>
  <c r="N53" i="16" s="1"/>
  <c r="I53" i="16"/>
  <c r="I55" i="16" s="1"/>
  <c r="F53" i="16"/>
  <c r="H53" i="16" s="1"/>
  <c r="C53" i="16"/>
  <c r="C55" i="16" s="1"/>
  <c r="M51" i="16"/>
  <c r="J51" i="16"/>
  <c r="K51" i="16" s="1"/>
  <c r="I51" i="16"/>
  <c r="G51" i="16"/>
  <c r="H51" i="16" s="1"/>
  <c r="F51" i="16"/>
  <c r="D51" i="16"/>
  <c r="P51" i="16" s="1"/>
  <c r="S50" i="16"/>
  <c r="T50" i="16" s="1"/>
  <c r="R50" i="16"/>
  <c r="N50" i="16"/>
  <c r="L50" i="16"/>
  <c r="I50" i="16"/>
  <c r="K50" i="16" s="1"/>
  <c r="H50" i="16"/>
  <c r="F50" i="16"/>
  <c r="E50" i="16"/>
  <c r="C50" i="16"/>
  <c r="O50" i="16" s="1"/>
  <c r="Q50" i="16" s="1"/>
  <c r="T49" i="16"/>
  <c r="S49" i="16"/>
  <c r="S51" i="16" s="1"/>
  <c r="R49" i="16"/>
  <c r="R51" i="16" s="1"/>
  <c r="L49" i="16"/>
  <c r="N49" i="16" s="1"/>
  <c r="I49" i="16"/>
  <c r="K49" i="16" s="1"/>
  <c r="H49" i="16"/>
  <c r="F49" i="16"/>
  <c r="C49" i="16"/>
  <c r="O49" i="16" s="1"/>
  <c r="Q49" i="16" s="1"/>
  <c r="M47" i="16"/>
  <c r="P46" i="16"/>
  <c r="M46" i="16"/>
  <c r="J46" i="16"/>
  <c r="J47" i="16" s="1"/>
  <c r="G46" i="16"/>
  <c r="G47" i="16" s="1"/>
  <c r="D46" i="16"/>
  <c r="D47" i="16" s="1"/>
  <c r="T45" i="16"/>
  <c r="S45" i="16"/>
  <c r="R45" i="16"/>
  <c r="N45" i="16"/>
  <c r="L45" i="16"/>
  <c r="I45" i="16"/>
  <c r="H45" i="16"/>
  <c r="F45" i="16"/>
  <c r="C45" i="16"/>
  <c r="O45" i="16" s="1"/>
  <c r="Q45" i="16" s="1"/>
  <c r="S44" i="16"/>
  <c r="T44" i="16" s="1"/>
  <c r="R44" i="16"/>
  <c r="L44" i="16"/>
  <c r="N44" i="16" s="1"/>
  <c r="K44" i="16"/>
  <c r="I44" i="16"/>
  <c r="H44" i="16"/>
  <c r="F44" i="16"/>
  <c r="E44" i="16"/>
  <c r="C44" i="16"/>
  <c r="O44" i="16" s="1"/>
  <c r="Q44" i="16" s="1"/>
  <c r="S43" i="16"/>
  <c r="T43" i="16" s="1"/>
  <c r="R43" i="16"/>
  <c r="L43" i="16"/>
  <c r="N43" i="16" s="1"/>
  <c r="I43" i="16"/>
  <c r="F43" i="16"/>
  <c r="H43" i="16" s="1"/>
  <c r="C43" i="16"/>
  <c r="O43" i="16" s="1"/>
  <c r="Q43" i="16" s="1"/>
  <c r="S42" i="16"/>
  <c r="T42" i="16" s="1"/>
  <c r="R42" i="16"/>
  <c r="L42" i="16"/>
  <c r="N42" i="16" s="1"/>
  <c r="K42" i="16"/>
  <c r="I42" i="16"/>
  <c r="H42" i="16"/>
  <c r="F42" i="16"/>
  <c r="E42" i="16"/>
  <c r="C42" i="16"/>
  <c r="O42" i="16" s="1"/>
  <c r="Q42" i="16" s="1"/>
  <c r="S41" i="16"/>
  <c r="T41" i="16" s="1"/>
  <c r="R41" i="16"/>
  <c r="L41" i="16"/>
  <c r="N41" i="16" s="1"/>
  <c r="K41" i="16"/>
  <c r="I41" i="16"/>
  <c r="F41" i="16"/>
  <c r="H41" i="16" s="1"/>
  <c r="C41" i="16"/>
  <c r="E41" i="16" s="1"/>
  <c r="S40" i="16"/>
  <c r="T40" i="16" s="1"/>
  <c r="R40" i="16"/>
  <c r="N40" i="16"/>
  <c r="L40" i="16"/>
  <c r="K40" i="16"/>
  <c r="I40" i="16"/>
  <c r="H40" i="16"/>
  <c r="F40" i="16"/>
  <c r="C40" i="16"/>
  <c r="E40" i="16" s="1"/>
  <c r="T39" i="16"/>
  <c r="S39" i="16"/>
  <c r="R39" i="16"/>
  <c r="N39" i="16"/>
  <c r="L39" i="16"/>
  <c r="I39" i="16"/>
  <c r="K39" i="16" s="1"/>
  <c r="F39" i="16"/>
  <c r="H39" i="16" s="1"/>
  <c r="C39" i="16"/>
  <c r="E39" i="16" s="1"/>
  <c r="T38" i="16"/>
  <c r="S38" i="16"/>
  <c r="R38" i="16"/>
  <c r="N38" i="16"/>
  <c r="L38" i="16"/>
  <c r="K38" i="16"/>
  <c r="I38" i="16"/>
  <c r="F38" i="16"/>
  <c r="H38" i="16" s="1"/>
  <c r="E38" i="16"/>
  <c r="C38" i="16"/>
  <c r="O38" i="16" s="1"/>
  <c r="Q38" i="16" s="1"/>
  <c r="T37" i="16"/>
  <c r="S37" i="16"/>
  <c r="R37" i="16"/>
  <c r="L37" i="16"/>
  <c r="N37" i="16" s="1"/>
  <c r="I37" i="16"/>
  <c r="K37" i="16" s="1"/>
  <c r="F37" i="16"/>
  <c r="H37" i="16" s="1"/>
  <c r="E37" i="16"/>
  <c r="C37" i="16"/>
  <c r="O37" i="16" s="1"/>
  <c r="Q37" i="16" s="1"/>
  <c r="S36" i="16"/>
  <c r="T36" i="16" s="1"/>
  <c r="R36" i="16"/>
  <c r="N36" i="16"/>
  <c r="L36" i="16"/>
  <c r="I36" i="16"/>
  <c r="K36" i="16" s="1"/>
  <c r="H36" i="16"/>
  <c r="F36" i="16"/>
  <c r="E36" i="16"/>
  <c r="C36" i="16"/>
  <c r="O36" i="16" s="1"/>
  <c r="Q36" i="16" s="1"/>
  <c r="T35" i="16"/>
  <c r="S35" i="16"/>
  <c r="R35" i="16"/>
  <c r="L35" i="16"/>
  <c r="N35" i="16" s="1"/>
  <c r="I35" i="16"/>
  <c r="K35" i="16" s="1"/>
  <c r="H35" i="16"/>
  <c r="F35" i="16"/>
  <c r="C35" i="16"/>
  <c r="O35" i="16" s="1"/>
  <c r="Q35" i="16" s="1"/>
  <c r="S34" i="16"/>
  <c r="T34" i="16" s="1"/>
  <c r="R34" i="16"/>
  <c r="L34" i="16"/>
  <c r="N34" i="16" s="1"/>
  <c r="K34" i="16"/>
  <c r="I34" i="16"/>
  <c r="H34" i="16"/>
  <c r="F34" i="16"/>
  <c r="E34" i="16"/>
  <c r="C34" i="16"/>
  <c r="O34" i="16" s="1"/>
  <c r="Q34" i="16" s="1"/>
  <c r="S33" i="16"/>
  <c r="T33" i="16" s="1"/>
  <c r="R33" i="16"/>
  <c r="L33" i="16"/>
  <c r="N33" i="16" s="1"/>
  <c r="K33" i="16"/>
  <c r="I33" i="16"/>
  <c r="F33" i="16"/>
  <c r="H33" i="16" s="1"/>
  <c r="C33" i="16"/>
  <c r="E33" i="16" s="1"/>
  <c r="S32" i="16"/>
  <c r="T32" i="16" s="1"/>
  <c r="R32" i="16"/>
  <c r="N32" i="16"/>
  <c r="L32" i="16"/>
  <c r="K32" i="16"/>
  <c r="I32" i="16"/>
  <c r="H32" i="16"/>
  <c r="F32" i="16"/>
  <c r="C32" i="16"/>
  <c r="E32" i="16" s="1"/>
  <c r="T31" i="16"/>
  <c r="S31" i="16"/>
  <c r="R31" i="16"/>
  <c r="N31" i="16"/>
  <c r="L31" i="16"/>
  <c r="I31" i="16"/>
  <c r="K31" i="16" s="1"/>
  <c r="F31" i="16"/>
  <c r="H31" i="16" s="1"/>
  <c r="C31" i="16"/>
  <c r="E31" i="16" s="1"/>
  <c r="T30" i="16"/>
  <c r="S30" i="16"/>
  <c r="R30" i="16"/>
  <c r="N30" i="16"/>
  <c r="L30" i="16"/>
  <c r="K30" i="16"/>
  <c r="I30" i="16"/>
  <c r="F30" i="16"/>
  <c r="H30" i="16" s="1"/>
  <c r="E30" i="16"/>
  <c r="C30" i="16"/>
  <c r="O30" i="16" s="1"/>
  <c r="Q30" i="16" s="1"/>
  <c r="T29" i="16"/>
  <c r="S29" i="16"/>
  <c r="R29" i="16"/>
  <c r="L29" i="16"/>
  <c r="N29" i="16" s="1"/>
  <c r="I29" i="16"/>
  <c r="H29" i="16"/>
  <c r="F29" i="16"/>
  <c r="E29" i="16"/>
  <c r="C29" i="16"/>
  <c r="O29" i="16" s="1"/>
  <c r="Q29" i="16" s="1"/>
  <c r="S28" i="16"/>
  <c r="T28" i="16" s="1"/>
  <c r="R28" i="16"/>
  <c r="L28" i="16"/>
  <c r="N28" i="16" s="1"/>
  <c r="K28" i="16"/>
  <c r="I28" i="16"/>
  <c r="F28" i="16"/>
  <c r="H28" i="16" s="1"/>
  <c r="C28" i="16"/>
  <c r="E28" i="16" s="1"/>
  <c r="S27" i="16"/>
  <c r="T27" i="16" s="1"/>
  <c r="R27" i="16"/>
  <c r="N27" i="16"/>
  <c r="L27" i="16"/>
  <c r="K27" i="16"/>
  <c r="I27" i="16"/>
  <c r="H27" i="16"/>
  <c r="F27" i="16"/>
  <c r="C27" i="16"/>
  <c r="E27" i="16" s="1"/>
  <c r="T26" i="16"/>
  <c r="S26" i="16"/>
  <c r="R26" i="16"/>
  <c r="O26" i="16"/>
  <c r="Q26" i="16" s="1"/>
  <c r="N26" i="16"/>
  <c r="L26" i="16"/>
  <c r="I26" i="16"/>
  <c r="H26" i="16"/>
  <c r="F26" i="16"/>
  <c r="E26" i="16"/>
  <c r="C26" i="16"/>
  <c r="T25" i="16"/>
  <c r="S25" i="16"/>
  <c r="R25" i="16"/>
  <c r="L25" i="16"/>
  <c r="N25" i="16" s="1"/>
  <c r="I25" i="16"/>
  <c r="K25" i="16" s="1"/>
  <c r="H25" i="16"/>
  <c r="F25" i="16"/>
  <c r="C25" i="16"/>
  <c r="O25" i="16" s="1"/>
  <c r="Q25" i="16" s="1"/>
  <c r="S24" i="16"/>
  <c r="T24" i="16" s="1"/>
  <c r="R24" i="16"/>
  <c r="R46" i="16" s="1"/>
  <c r="L24" i="16"/>
  <c r="L46" i="16" s="1"/>
  <c r="L47" i="16" s="1"/>
  <c r="K24" i="16"/>
  <c r="I24" i="16"/>
  <c r="I46" i="16" s="1"/>
  <c r="H24" i="16"/>
  <c r="F24" i="16"/>
  <c r="F46" i="16" s="1"/>
  <c r="E24" i="16"/>
  <c r="C24" i="16"/>
  <c r="C46" i="16" s="1"/>
  <c r="P22" i="16"/>
  <c r="M22" i="16"/>
  <c r="J22" i="16"/>
  <c r="G22" i="16"/>
  <c r="D22" i="16"/>
  <c r="T21" i="16"/>
  <c r="S21" i="16"/>
  <c r="R21" i="16"/>
  <c r="N21" i="16"/>
  <c r="L21" i="16"/>
  <c r="I21" i="16"/>
  <c r="K21" i="16" s="1"/>
  <c r="F21" i="16"/>
  <c r="H21" i="16" s="1"/>
  <c r="C21" i="16"/>
  <c r="E21" i="16" s="1"/>
  <c r="T20" i="16"/>
  <c r="S20" i="16"/>
  <c r="R20" i="16"/>
  <c r="N20" i="16"/>
  <c r="L20" i="16"/>
  <c r="K20" i="16"/>
  <c r="I20" i="16"/>
  <c r="H20" i="16"/>
  <c r="F20" i="16"/>
  <c r="E20" i="16"/>
  <c r="C20" i="16"/>
  <c r="O20" i="16" s="1"/>
  <c r="Q20" i="16" s="1"/>
  <c r="T19" i="16"/>
  <c r="S19" i="16"/>
  <c r="R19" i="16"/>
  <c r="L19" i="16"/>
  <c r="N19" i="16" s="1"/>
  <c r="I19" i="16"/>
  <c r="K19" i="16" s="1"/>
  <c r="F19" i="16"/>
  <c r="H19" i="16" s="1"/>
  <c r="E19" i="16"/>
  <c r="C19" i="16"/>
  <c r="O19" i="16" s="1"/>
  <c r="Q19" i="16" s="1"/>
  <c r="S18" i="16"/>
  <c r="T18" i="16" s="1"/>
  <c r="R18" i="16"/>
  <c r="N18" i="16"/>
  <c r="L18" i="16"/>
  <c r="K18" i="16"/>
  <c r="I18" i="16"/>
  <c r="H18" i="16"/>
  <c r="F18" i="16"/>
  <c r="E18" i="16"/>
  <c r="C18" i="16"/>
  <c r="O18" i="16" s="1"/>
  <c r="Q18" i="16" s="1"/>
  <c r="T17" i="16"/>
  <c r="S17" i="16"/>
  <c r="R17" i="16"/>
  <c r="L17" i="16"/>
  <c r="N17" i="16" s="1"/>
  <c r="I17" i="16"/>
  <c r="K17" i="16" s="1"/>
  <c r="H17" i="16"/>
  <c r="F17" i="16"/>
  <c r="C17" i="16"/>
  <c r="O17" i="16" s="1"/>
  <c r="Q17" i="16" s="1"/>
  <c r="S16" i="16"/>
  <c r="T16" i="16" s="1"/>
  <c r="R16" i="16"/>
  <c r="N16" i="16"/>
  <c r="L16" i="16"/>
  <c r="K16" i="16"/>
  <c r="I16" i="16"/>
  <c r="H16" i="16"/>
  <c r="F16" i="16"/>
  <c r="E16" i="16"/>
  <c r="C16" i="16"/>
  <c r="O16" i="16" s="1"/>
  <c r="Q16" i="16" s="1"/>
  <c r="S15" i="16"/>
  <c r="R15" i="16"/>
  <c r="T15" i="16" s="1"/>
  <c r="L15" i="16"/>
  <c r="N15" i="16" s="1"/>
  <c r="K15" i="16"/>
  <c r="I15" i="16"/>
  <c r="F15" i="16"/>
  <c r="H15" i="16" s="1"/>
  <c r="C15" i="16"/>
  <c r="E15" i="16" s="1"/>
  <c r="S14" i="16"/>
  <c r="T14" i="16" s="1"/>
  <c r="R14" i="16"/>
  <c r="N14" i="16"/>
  <c r="L14" i="16"/>
  <c r="K14" i="16"/>
  <c r="I14" i="16"/>
  <c r="H14" i="16"/>
  <c r="F14" i="16"/>
  <c r="E14" i="16"/>
  <c r="C14" i="16"/>
  <c r="O14" i="16" s="1"/>
  <c r="Q14" i="16" s="1"/>
  <c r="T13" i="16"/>
  <c r="S13" i="16"/>
  <c r="R13" i="16"/>
  <c r="N13" i="16"/>
  <c r="L13" i="16"/>
  <c r="I13" i="16"/>
  <c r="K13" i="16" s="1"/>
  <c r="F13" i="16"/>
  <c r="H13" i="16" s="1"/>
  <c r="C13" i="16"/>
  <c r="E13" i="16" s="1"/>
  <c r="T12" i="16"/>
  <c r="S12" i="16"/>
  <c r="R12" i="16"/>
  <c r="N12" i="16"/>
  <c r="L12" i="16"/>
  <c r="K12" i="16"/>
  <c r="I12" i="16"/>
  <c r="F12" i="16"/>
  <c r="H12" i="16" s="1"/>
  <c r="E12" i="16"/>
  <c r="C12" i="16"/>
  <c r="O12" i="16" s="1"/>
  <c r="Q12" i="16" s="1"/>
  <c r="T11" i="16"/>
  <c r="S11" i="16"/>
  <c r="R11" i="16"/>
  <c r="L11" i="16"/>
  <c r="N11" i="16" s="1"/>
  <c r="I11" i="16"/>
  <c r="K11" i="16" s="1"/>
  <c r="F11" i="16"/>
  <c r="H11" i="16" s="1"/>
  <c r="E11" i="16"/>
  <c r="C11" i="16"/>
  <c r="O11" i="16" s="1"/>
  <c r="Q11" i="16" s="1"/>
  <c r="S10" i="16"/>
  <c r="S22" i="16" s="1"/>
  <c r="R10" i="16"/>
  <c r="N10" i="16"/>
  <c r="L10" i="16"/>
  <c r="L22" i="16" s="1"/>
  <c r="N22" i="16" s="1"/>
  <c r="I10" i="16"/>
  <c r="I22" i="16" s="1"/>
  <c r="H10" i="16"/>
  <c r="F10" i="16"/>
  <c r="E10" i="16"/>
  <c r="C10" i="16"/>
  <c r="O10" i="16" s="1"/>
  <c r="Q10" i="16" s="1"/>
  <c r="F65" i="15"/>
  <c r="E65" i="15"/>
  <c r="D64" i="15"/>
  <c r="H64" i="15" s="1"/>
  <c r="C64" i="15"/>
  <c r="G64" i="15" s="1"/>
  <c r="D63" i="15"/>
  <c r="H63" i="15" s="1"/>
  <c r="C63" i="15"/>
  <c r="G63" i="15" s="1"/>
  <c r="D62" i="15"/>
  <c r="H62" i="15" s="1"/>
  <c r="C62" i="15"/>
  <c r="G62" i="15" s="1"/>
  <c r="D61" i="15"/>
  <c r="H61" i="15" s="1"/>
  <c r="C61" i="15"/>
  <c r="G61" i="15" s="1"/>
  <c r="D60" i="15"/>
  <c r="H60" i="15" s="1"/>
  <c r="C60" i="15"/>
  <c r="G60" i="15" s="1"/>
  <c r="D59" i="15"/>
  <c r="H59" i="15" s="1"/>
  <c r="C59" i="15"/>
  <c r="G59" i="15" s="1"/>
  <c r="D58" i="15"/>
  <c r="H58" i="15" s="1"/>
  <c r="C58" i="15"/>
  <c r="G58" i="15" s="1"/>
  <c r="D57" i="15"/>
  <c r="H57" i="15" s="1"/>
  <c r="C57" i="15"/>
  <c r="G57" i="15" s="1"/>
  <c r="D56" i="15"/>
  <c r="D65" i="15" s="1"/>
  <c r="H65" i="15" s="1"/>
  <c r="C56" i="15"/>
  <c r="C65" i="15" s="1"/>
  <c r="G65" i="15" s="1"/>
  <c r="F54" i="15"/>
  <c r="E54" i="15"/>
  <c r="H53" i="15"/>
  <c r="G53" i="15"/>
  <c r="D53" i="15"/>
  <c r="C53" i="15"/>
  <c r="H52" i="15"/>
  <c r="G52" i="15"/>
  <c r="D52" i="15"/>
  <c r="D54" i="15" s="1"/>
  <c r="C52" i="15"/>
  <c r="C54" i="15" s="1"/>
  <c r="F50" i="15"/>
  <c r="E50" i="15"/>
  <c r="D49" i="15"/>
  <c r="H49" i="15" s="1"/>
  <c r="C49" i="15"/>
  <c r="G49" i="15" s="1"/>
  <c r="D48" i="15"/>
  <c r="H48" i="15" s="1"/>
  <c r="C48" i="15"/>
  <c r="G48" i="15" s="1"/>
  <c r="F46" i="15"/>
  <c r="F66" i="15" s="1"/>
  <c r="E46" i="15"/>
  <c r="E66" i="15" s="1"/>
  <c r="F45" i="15"/>
  <c r="E45" i="15"/>
  <c r="D44" i="15"/>
  <c r="H44" i="15" s="1"/>
  <c r="C44" i="15"/>
  <c r="G44" i="15" s="1"/>
  <c r="D43" i="15"/>
  <c r="H43" i="15" s="1"/>
  <c r="C43" i="15"/>
  <c r="G43" i="15" s="1"/>
  <c r="D42" i="15"/>
  <c r="H42" i="15" s="1"/>
  <c r="C42" i="15"/>
  <c r="G42" i="15" s="1"/>
  <c r="D41" i="15"/>
  <c r="H41" i="15" s="1"/>
  <c r="C41" i="15"/>
  <c r="G41" i="15" s="1"/>
  <c r="D40" i="15"/>
  <c r="H40" i="15" s="1"/>
  <c r="C40" i="15"/>
  <c r="G40" i="15" s="1"/>
  <c r="D39" i="15"/>
  <c r="H39" i="15" s="1"/>
  <c r="C39" i="15"/>
  <c r="G39" i="15" s="1"/>
  <c r="D38" i="15"/>
  <c r="H38" i="15" s="1"/>
  <c r="C38" i="15"/>
  <c r="G38" i="15" s="1"/>
  <c r="D37" i="15"/>
  <c r="H37" i="15" s="1"/>
  <c r="C37" i="15"/>
  <c r="G37" i="15" s="1"/>
  <c r="D36" i="15"/>
  <c r="H36" i="15" s="1"/>
  <c r="C36" i="15"/>
  <c r="G36" i="15" s="1"/>
  <c r="D35" i="15"/>
  <c r="H35" i="15" s="1"/>
  <c r="C35" i="15"/>
  <c r="G35" i="15" s="1"/>
  <c r="D34" i="15"/>
  <c r="H34" i="15" s="1"/>
  <c r="C34" i="15"/>
  <c r="G34" i="15" s="1"/>
  <c r="D33" i="15"/>
  <c r="H33" i="15" s="1"/>
  <c r="C33" i="15"/>
  <c r="G33" i="15" s="1"/>
  <c r="D32" i="15"/>
  <c r="H32" i="15" s="1"/>
  <c r="C32" i="15"/>
  <c r="G32" i="15" s="1"/>
  <c r="D31" i="15"/>
  <c r="H31" i="15" s="1"/>
  <c r="C31" i="15"/>
  <c r="G31" i="15" s="1"/>
  <c r="D30" i="15"/>
  <c r="H30" i="15" s="1"/>
  <c r="C30" i="15"/>
  <c r="G30" i="15" s="1"/>
  <c r="D29" i="15"/>
  <c r="H29" i="15" s="1"/>
  <c r="C29" i="15"/>
  <c r="G29" i="15" s="1"/>
  <c r="D28" i="15"/>
  <c r="H28" i="15" s="1"/>
  <c r="C28" i="15"/>
  <c r="G28" i="15" s="1"/>
  <c r="D27" i="15"/>
  <c r="H27" i="15" s="1"/>
  <c r="C27" i="15"/>
  <c r="G27" i="15" s="1"/>
  <c r="D26" i="15"/>
  <c r="H26" i="15" s="1"/>
  <c r="C26" i="15"/>
  <c r="G26" i="15" s="1"/>
  <c r="D25" i="15"/>
  <c r="H25" i="15" s="1"/>
  <c r="C25" i="15"/>
  <c r="G25" i="15" s="1"/>
  <c r="D24" i="15"/>
  <c r="H24" i="15" s="1"/>
  <c r="C24" i="15"/>
  <c r="G24" i="15" s="1"/>
  <c r="D23" i="15"/>
  <c r="H23" i="15" s="1"/>
  <c r="C23" i="15"/>
  <c r="C45" i="15" s="1"/>
  <c r="F21" i="15"/>
  <c r="E21" i="15"/>
  <c r="H20" i="15"/>
  <c r="G20" i="15"/>
  <c r="D20" i="15"/>
  <c r="C20" i="15"/>
  <c r="H19" i="15"/>
  <c r="G19" i="15"/>
  <c r="D19" i="15"/>
  <c r="C19" i="15"/>
  <c r="H18" i="15"/>
  <c r="G18" i="15"/>
  <c r="D18" i="15"/>
  <c r="C18" i="15"/>
  <c r="H17" i="15"/>
  <c r="G17" i="15"/>
  <c r="D17" i="15"/>
  <c r="C17" i="15"/>
  <c r="H16" i="15"/>
  <c r="G16" i="15"/>
  <c r="D16" i="15"/>
  <c r="C16" i="15"/>
  <c r="H15" i="15"/>
  <c r="G15" i="15"/>
  <c r="D15" i="15"/>
  <c r="C15" i="15"/>
  <c r="H14" i="15"/>
  <c r="G14" i="15"/>
  <c r="D14" i="15"/>
  <c r="C14" i="15"/>
  <c r="H13" i="15"/>
  <c r="G13" i="15"/>
  <c r="D13" i="15"/>
  <c r="C13" i="15"/>
  <c r="H12" i="15"/>
  <c r="G12" i="15"/>
  <c r="D12" i="15"/>
  <c r="C12" i="15"/>
  <c r="H11" i="15"/>
  <c r="G11" i="15"/>
  <c r="D11" i="15"/>
  <c r="C11" i="15"/>
  <c r="H10" i="15"/>
  <c r="G10" i="15"/>
  <c r="D10" i="15"/>
  <c r="C10" i="15"/>
  <c r="H9" i="15"/>
  <c r="G9" i="15"/>
  <c r="D9" i="15"/>
  <c r="D21" i="15" s="1"/>
  <c r="C9" i="15"/>
  <c r="C21" i="15" s="1"/>
  <c r="Q57" i="16" l="1"/>
  <c r="T22" i="16"/>
  <c r="N47" i="16"/>
  <c r="O55" i="16"/>
  <c r="Q55" i="16" s="1"/>
  <c r="J67" i="16"/>
  <c r="K67" i="16" s="1"/>
  <c r="R47" i="16"/>
  <c r="R67" i="16" s="1"/>
  <c r="N46" i="16"/>
  <c r="E46" i="16"/>
  <c r="O46" i="16"/>
  <c r="Q46" i="16" s="1"/>
  <c r="T51" i="16"/>
  <c r="K55" i="16"/>
  <c r="I47" i="16"/>
  <c r="I67" i="16" s="1"/>
  <c r="K46" i="16"/>
  <c r="K22" i="16"/>
  <c r="G67" i="16"/>
  <c r="R22" i="16"/>
  <c r="O54" i="16"/>
  <c r="Q54" i="16" s="1"/>
  <c r="M67" i="16"/>
  <c r="T10" i="16"/>
  <c r="E17" i="16"/>
  <c r="C22" i="16"/>
  <c r="E25" i="16"/>
  <c r="O27" i="16"/>
  <c r="Q27" i="16" s="1"/>
  <c r="O32" i="16"/>
  <c r="Q32" i="16" s="1"/>
  <c r="E35" i="16"/>
  <c r="O40" i="16"/>
  <c r="Q40" i="16" s="1"/>
  <c r="E45" i="16"/>
  <c r="H46" i="16"/>
  <c r="E49" i="16"/>
  <c r="O59" i="16"/>
  <c r="Q59" i="16" s="1"/>
  <c r="E62" i="16"/>
  <c r="K10" i="16"/>
  <c r="N24" i="16"/>
  <c r="C51" i="16"/>
  <c r="O24" i="16"/>
  <c r="Q24" i="16" s="1"/>
  <c r="P47" i="16"/>
  <c r="L51" i="16"/>
  <c r="L67" i="16" s="1"/>
  <c r="O53" i="16"/>
  <c r="Q53" i="16" s="1"/>
  <c r="O13" i="16"/>
  <c r="Q13" i="16" s="1"/>
  <c r="O21" i="16"/>
  <c r="Q21" i="16" s="1"/>
  <c r="F22" i="16"/>
  <c r="H22" i="16" s="1"/>
  <c r="O31" i="16"/>
  <c r="Q31" i="16" s="1"/>
  <c r="O39" i="16"/>
  <c r="Q39" i="16" s="1"/>
  <c r="S46" i="16"/>
  <c r="O58" i="16"/>
  <c r="Q58" i="16" s="1"/>
  <c r="C66" i="16"/>
  <c r="S66" i="16"/>
  <c r="E53" i="16"/>
  <c r="S55" i="16"/>
  <c r="T55" i="16" s="1"/>
  <c r="O15" i="16"/>
  <c r="Q15" i="16" s="1"/>
  <c r="O28" i="16"/>
  <c r="Q28" i="16" s="1"/>
  <c r="O33" i="16"/>
  <c r="Q33" i="16" s="1"/>
  <c r="O41" i="16"/>
  <c r="Q41" i="16" s="1"/>
  <c r="L55" i="16"/>
  <c r="N55" i="16" s="1"/>
  <c r="O60" i="16"/>
  <c r="Q60" i="16" s="1"/>
  <c r="E55" i="16"/>
  <c r="H58" i="16"/>
  <c r="H21" i="15"/>
  <c r="H54" i="15"/>
  <c r="G21" i="15"/>
  <c r="C46" i="15"/>
  <c r="G45" i="15"/>
  <c r="G54" i="15"/>
  <c r="D45" i="15"/>
  <c r="G23" i="15"/>
  <c r="G56" i="15"/>
  <c r="H56" i="15"/>
  <c r="C50" i="15"/>
  <c r="G50" i="15" s="1"/>
  <c r="D50" i="15"/>
  <c r="H50" i="15" s="1"/>
  <c r="O66" i="16" l="1"/>
  <c r="Q66" i="16" s="1"/>
  <c r="N51" i="16"/>
  <c r="O51" i="16"/>
  <c r="Q51" i="16" s="1"/>
  <c r="E51" i="16"/>
  <c r="N67" i="16"/>
  <c r="C47" i="16"/>
  <c r="O22" i="16"/>
  <c r="Q22" i="16" s="1"/>
  <c r="E22" i="16"/>
  <c r="S47" i="16"/>
  <c r="T47" i="16" s="1"/>
  <c r="T46" i="16"/>
  <c r="T66" i="16"/>
  <c r="K47" i="16"/>
  <c r="P67" i="16"/>
  <c r="C67" i="16"/>
  <c r="E66" i="16"/>
  <c r="F47" i="16"/>
  <c r="D46" i="15"/>
  <c r="H45" i="15"/>
  <c r="C66" i="15"/>
  <c r="G66" i="15" s="1"/>
  <c r="G46" i="15"/>
  <c r="O67" i="16" l="1"/>
  <c r="Q67" i="16" s="1"/>
  <c r="E67" i="16"/>
  <c r="O47" i="16"/>
  <c r="Q47" i="16" s="1"/>
  <c r="E47" i="16"/>
  <c r="S67" i="16"/>
  <c r="T67" i="16" s="1"/>
  <c r="F67" i="16"/>
  <c r="H67" i="16" s="1"/>
  <c r="H47" i="16"/>
  <c r="D66" i="15"/>
  <c r="H66" i="15" s="1"/>
  <c r="H46" i="15"/>
  <c r="K40" i="10" l="1"/>
  <c r="J40" i="10"/>
  <c r="I40" i="10"/>
  <c r="G40" i="10"/>
  <c r="M40" i="10" s="1"/>
  <c r="F40" i="10"/>
  <c r="E40" i="10"/>
  <c r="D40" i="10"/>
  <c r="C40" i="10"/>
  <c r="M39" i="10"/>
  <c r="L39" i="10"/>
  <c r="H39" i="10"/>
  <c r="M38" i="10"/>
  <c r="L38" i="10"/>
  <c r="H38" i="10"/>
  <c r="M37" i="10"/>
  <c r="L37" i="10"/>
  <c r="H37" i="10"/>
  <c r="M36" i="10"/>
  <c r="L36" i="10"/>
  <c r="H36" i="10"/>
  <c r="M35" i="10"/>
  <c r="L35" i="10"/>
  <c r="H35" i="10"/>
  <c r="M34" i="10"/>
  <c r="L34" i="10"/>
  <c r="H34" i="10"/>
  <c r="M33" i="10"/>
  <c r="L33" i="10"/>
  <c r="H33" i="10"/>
  <c r="M32" i="10"/>
  <c r="L32" i="10"/>
  <c r="H32" i="10"/>
  <c r="M31" i="10"/>
  <c r="L31" i="10"/>
  <c r="H31" i="10"/>
  <c r="M30" i="10"/>
  <c r="L30" i="10"/>
  <c r="H30" i="10"/>
  <c r="M29" i="10"/>
  <c r="L29" i="10"/>
  <c r="H29" i="10"/>
  <c r="M28" i="10"/>
  <c r="L28" i="10"/>
  <c r="H28" i="10"/>
  <c r="M27" i="10"/>
  <c r="L27" i="10"/>
  <c r="H27" i="10"/>
  <c r="M26" i="10"/>
  <c r="L26" i="10"/>
  <c r="H26" i="10"/>
  <c r="M25" i="10"/>
  <c r="L25" i="10"/>
  <c r="H25" i="10"/>
  <c r="M24" i="10"/>
  <c r="L24" i="10"/>
  <c r="H24" i="10"/>
  <c r="M23" i="10"/>
  <c r="L23" i="10"/>
  <c r="H23" i="10"/>
  <c r="M22" i="10"/>
  <c r="L22" i="10"/>
  <c r="H22" i="10"/>
  <c r="M21" i="10"/>
  <c r="L21" i="10"/>
  <c r="H21" i="10"/>
  <c r="M20" i="10"/>
  <c r="L20" i="10"/>
  <c r="H20" i="10"/>
  <c r="M19" i="10"/>
  <c r="L19" i="10"/>
  <c r="H19" i="10"/>
  <c r="M18" i="10"/>
  <c r="L18" i="10"/>
  <c r="H18" i="10"/>
  <c r="M17" i="10"/>
  <c r="L17" i="10"/>
  <c r="H17" i="10"/>
  <c r="M16" i="10"/>
  <c r="L16" i="10"/>
  <c r="H16" i="10"/>
  <c r="M15" i="10"/>
  <c r="L15" i="10"/>
  <c r="H15" i="10"/>
  <c r="M14" i="10"/>
  <c r="L14" i="10"/>
  <c r="H14" i="10"/>
  <c r="M13" i="10"/>
  <c r="L13" i="10"/>
  <c r="H13" i="10"/>
  <c r="M12" i="10"/>
  <c r="L12" i="10"/>
  <c r="H12" i="10"/>
  <c r="M11" i="10"/>
  <c r="L11" i="10"/>
  <c r="H11" i="10"/>
  <c r="M10" i="10"/>
  <c r="L10" i="10"/>
  <c r="H10" i="10"/>
  <c r="M9" i="10"/>
  <c r="L9" i="10"/>
  <c r="H9" i="10"/>
  <c r="M8" i="10"/>
  <c r="L8" i="10"/>
  <c r="H8" i="10"/>
  <c r="M7" i="10"/>
  <c r="L7" i="10"/>
  <c r="H7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M6" i="10"/>
  <c r="L6" i="10"/>
  <c r="H6" i="10"/>
  <c r="A6" i="10"/>
  <c r="M5" i="10"/>
  <c r="L5" i="10"/>
  <c r="H5" i="10"/>
  <c r="H40" i="10" s="1"/>
  <c r="L40" i="10" s="1"/>
  <c r="I71" i="9" l="1"/>
  <c r="H71" i="9"/>
  <c r="G71" i="9"/>
  <c r="F71" i="9"/>
  <c r="E71" i="9"/>
  <c r="D71" i="9"/>
  <c r="C71" i="9"/>
  <c r="I66" i="9"/>
  <c r="H66" i="9"/>
  <c r="G66" i="9"/>
  <c r="F66" i="9"/>
  <c r="E66" i="9"/>
  <c r="D66" i="9"/>
  <c r="C66" i="9"/>
  <c r="I55" i="9"/>
  <c r="H55" i="9"/>
  <c r="G55" i="9"/>
  <c r="F55" i="9"/>
  <c r="E55" i="9"/>
  <c r="D55" i="9"/>
  <c r="C55" i="9"/>
  <c r="I51" i="9"/>
  <c r="H51" i="9"/>
  <c r="G51" i="9"/>
  <c r="F51" i="9"/>
  <c r="E51" i="9"/>
  <c r="D51" i="9"/>
  <c r="C51" i="9"/>
  <c r="F47" i="9"/>
  <c r="F72" i="9" s="1"/>
  <c r="E47" i="9"/>
  <c r="E72" i="9" s="1"/>
  <c r="I46" i="9"/>
  <c r="H46" i="9"/>
  <c r="G46" i="9"/>
  <c r="F46" i="9"/>
  <c r="E46" i="9"/>
  <c r="D46" i="9"/>
  <c r="C46" i="9"/>
  <c r="I19" i="9"/>
  <c r="I47" i="9" s="1"/>
  <c r="I72" i="9" s="1"/>
  <c r="H19" i="9"/>
  <c r="H47" i="9" s="1"/>
  <c r="H72" i="9" s="1"/>
  <c r="G19" i="9"/>
  <c r="G47" i="9" s="1"/>
  <c r="G72" i="9" s="1"/>
  <c r="F19" i="9"/>
  <c r="E19" i="9"/>
  <c r="D19" i="9"/>
  <c r="D47" i="9" s="1"/>
  <c r="D72" i="9" s="1"/>
  <c r="C19" i="9"/>
  <c r="C47" i="9" s="1"/>
  <c r="C72" i="9" s="1"/>
  <c r="F72" i="7" l="1"/>
  <c r="E72" i="7"/>
  <c r="D72" i="7"/>
  <c r="C72" i="7"/>
  <c r="F67" i="7"/>
  <c r="E67" i="7"/>
  <c r="D67" i="7"/>
  <c r="C67" i="7"/>
  <c r="F56" i="7"/>
  <c r="E56" i="7"/>
  <c r="D56" i="7"/>
  <c r="C56" i="7"/>
  <c r="F52" i="7"/>
  <c r="E52" i="7"/>
  <c r="D52" i="7"/>
  <c r="C52" i="7"/>
  <c r="C48" i="7"/>
  <c r="C73" i="7" s="1"/>
  <c r="F47" i="7"/>
  <c r="E47" i="7"/>
  <c r="D47" i="7"/>
  <c r="C47" i="7"/>
  <c r="F20" i="7"/>
  <c r="F48" i="7" s="1"/>
  <c r="F73" i="7" s="1"/>
  <c r="E20" i="7"/>
  <c r="E48" i="7" s="1"/>
  <c r="E73" i="7" s="1"/>
  <c r="D20" i="7"/>
  <c r="D48" i="7" s="1"/>
  <c r="D73" i="7" s="1"/>
  <c r="C20" i="7"/>
  <c r="J74" i="4"/>
  <c r="I74" i="4"/>
  <c r="H74" i="4"/>
  <c r="G74" i="4"/>
  <c r="F74" i="4"/>
  <c r="E74" i="4"/>
  <c r="D74" i="4"/>
  <c r="C74" i="4"/>
  <c r="J69" i="4"/>
  <c r="I69" i="4"/>
  <c r="H69" i="4"/>
  <c r="G69" i="4"/>
  <c r="F69" i="4"/>
  <c r="E69" i="4"/>
  <c r="D69" i="4"/>
  <c r="C69" i="4"/>
  <c r="J58" i="4"/>
  <c r="I58" i="4"/>
  <c r="H58" i="4"/>
  <c r="G58" i="4"/>
  <c r="F58" i="4"/>
  <c r="E58" i="4"/>
  <c r="D58" i="4"/>
  <c r="C58" i="4"/>
  <c r="J54" i="4"/>
  <c r="I54" i="4"/>
  <c r="H54" i="4"/>
  <c r="G54" i="4"/>
  <c r="F54" i="4"/>
  <c r="E54" i="4"/>
  <c r="D54" i="4"/>
  <c r="C54" i="4"/>
  <c r="J49" i="4"/>
  <c r="I49" i="4"/>
  <c r="H49" i="4"/>
  <c r="G49" i="4"/>
  <c r="F49" i="4"/>
  <c r="E49" i="4"/>
  <c r="D49" i="4"/>
  <c r="C49" i="4"/>
  <c r="J22" i="4"/>
  <c r="J50" i="4" s="1"/>
  <c r="J75" i="4" s="1"/>
  <c r="I22" i="4"/>
  <c r="I50" i="4" s="1"/>
  <c r="I75" i="4" s="1"/>
  <c r="H22" i="4"/>
  <c r="H50" i="4" s="1"/>
  <c r="H75" i="4" s="1"/>
  <c r="G22" i="4"/>
  <c r="G50" i="4" s="1"/>
  <c r="G75" i="4" s="1"/>
  <c r="F22" i="4"/>
  <c r="F50" i="4" s="1"/>
  <c r="F75" i="4" s="1"/>
  <c r="E22" i="4"/>
  <c r="E50" i="4" s="1"/>
  <c r="E75" i="4" s="1"/>
  <c r="D22" i="4"/>
  <c r="D50" i="4" s="1"/>
  <c r="D75" i="4" s="1"/>
  <c r="C22" i="4"/>
  <c r="C50" i="4" s="1"/>
  <c r="C75" i="4" s="1"/>
  <c r="J74" i="3"/>
  <c r="I74" i="3"/>
  <c r="H74" i="3"/>
  <c r="G74" i="3"/>
  <c r="F74" i="3"/>
  <c r="E74" i="3"/>
  <c r="D74" i="3"/>
  <c r="C74" i="3"/>
  <c r="J69" i="3"/>
  <c r="I69" i="3"/>
  <c r="H69" i="3"/>
  <c r="G69" i="3"/>
  <c r="F69" i="3"/>
  <c r="E69" i="3"/>
  <c r="D69" i="3"/>
  <c r="C69" i="3"/>
  <c r="J58" i="3"/>
  <c r="I58" i="3"/>
  <c r="H58" i="3"/>
  <c r="G58" i="3"/>
  <c r="F58" i="3"/>
  <c r="E58" i="3"/>
  <c r="D58" i="3"/>
  <c r="C58" i="3"/>
  <c r="J54" i="3"/>
  <c r="I54" i="3"/>
  <c r="H54" i="3"/>
  <c r="G54" i="3"/>
  <c r="F54" i="3"/>
  <c r="E54" i="3"/>
  <c r="D54" i="3"/>
  <c r="C54" i="3"/>
  <c r="J49" i="3"/>
  <c r="I49" i="3"/>
  <c r="H49" i="3"/>
  <c r="G49" i="3"/>
  <c r="F49" i="3"/>
  <c r="E49" i="3"/>
  <c r="D49" i="3"/>
  <c r="C49" i="3"/>
  <c r="J22" i="3"/>
  <c r="J50" i="3" s="1"/>
  <c r="J75" i="3" s="1"/>
  <c r="I22" i="3"/>
  <c r="I50" i="3" s="1"/>
  <c r="I75" i="3" s="1"/>
  <c r="H22" i="3"/>
  <c r="H50" i="3" s="1"/>
  <c r="H75" i="3" s="1"/>
  <c r="G22" i="3"/>
  <c r="G50" i="3" s="1"/>
  <c r="G75" i="3" s="1"/>
  <c r="F22" i="3"/>
  <c r="F50" i="3" s="1"/>
  <c r="F75" i="3" s="1"/>
  <c r="E22" i="3"/>
  <c r="E50" i="3" s="1"/>
  <c r="E75" i="3" s="1"/>
  <c r="D22" i="3"/>
  <c r="D50" i="3" s="1"/>
  <c r="D75" i="3" s="1"/>
  <c r="C22" i="3"/>
  <c r="C50" i="3" s="1"/>
  <c r="C75" i="3" s="1"/>
  <c r="R42" i="2" l="1"/>
  <c r="Q42" i="2"/>
  <c r="J42" i="2"/>
  <c r="I42" i="2"/>
  <c r="R41" i="2"/>
  <c r="Q41" i="2"/>
  <c r="P41" i="2"/>
  <c r="P42" i="2" s="1"/>
  <c r="O41" i="2"/>
  <c r="N41" i="2"/>
  <c r="M41" i="2"/>
  <c r="M42" i="2" s="1"/>
  <c r="L41" i="2"/>
  <c r="L42" i="2" s="1"/>
  <c r="K41" i="2"/>
  <c r="J41" i="2"/>
  <c r="I41" i="2"/>
  <c r="H41" i="2"/>
  <c r="H42" i="2" s="1"/>
  <c r="G41" i="2"/>
  <c r="F41" i="2"/>
  <c r="E41" i="2"/>
  <c r="E42" i="2" s="1"/>
  <c r="D41" i="2"/>
  <c r="D42" i="2" s="1"/>
  <c r="R33" i="2"/>
  <c r="Q33" i="2"/>
  <c r="P33" i="2"/>
  <c r="O33" i="2"/>
  <c r="O42" i="2" s="1"/>
  <c r="N33" i="2"/>
  <c r="M33" i="2"/>
  <c r="L33" i="2"/>
  <c r="K33" i="2"/>
  <c r="J33" i="2"/>
  <c r="I33" i="2"/>
  <c r="H33" i="2"/>
  <c r="G33" i="2"/>
  <c r="G42" i="2" s="1"/>
  <c r="F33" i="2"/>
  <c r="E33" i="2"/>
  <c r="D33" i="2"/>
  <c r="R17" i="2"/>
  <c r="Q17" i="2"/>
  <c r="P17" i="2"/>
  <c r="O17" i="2"/>
  <c r="N17" i="2"/>
  <c r="N42" i="2" s="1"/>
  <c r="M17" i="2"/>
  <c r="L17" i="2"/>
  <c r="K17" i="2"/>
  <c r="K42" i="2" s="1"/>
  <c r="J17" i="2"/>
  <c r="I17" i="2"/>
  <c r="H17" i="2"/>
  <c r="G17" i="2"/>
  <c r="F17" i="2"/>
  <c r="F42" i="2" s="1"/>
  <c r="E17" i="2"/>
  <c r="D17" i="2"/>
  <c r="C45" i="1"/>
  <c r="D43" i="1"/>
  <c r="E43" i="1" s="1"/>
  <c r="E42" i="1"/>
  <c r="D42" i="1"/>
  <c r="E41" i="1"/>
  <c r="D40" i="1"/>
  <c r="E40" i="1" s="1"/>
  <c r="D39" i="1"/>
  <c r="E39" i="1" s="1"/>
  <c r="E38" i="1"/>
  <c r="E37" i="1"/>
  <c r="D36" i="1"/>
  <c r="E35" i="1"/>
  <c r="D35" i="1"/>
  <c r="E34" i="1"/>
  <c r="D34" i="1"/>
  <c r="D33" i="1"/>
  <c r="E33" i="1" s="1"/>
  <c r="E32" i="1"/>
  <c r="D32" i="1"/>
  <c r="E31" i="1"/>
  <c r="D31" i="1"/>
  <c r="E30" i="1"/>
  <c r="D30" i="1"/>
  <c r="D29" i="1"/>
  <c r="E29" i="1" s="1"/>
  <c r="E28" i="1"/>
  <c r="D28" i="1"/>
  <c r="E27" i="1"/>
  <c r="D27" i="1"/>
  <c r="D26" i="1"/>
  <c r="E26" i="1" s="1"/>
  <c r="D25" i="1"/>
  <c r="E25" i="1" s="1"/>
  <c r="E22" i="1"/>
  <c r="D22" i="1"/>
  <c r="D20" i="1"/>
  <c r="D19" i="1"/>
  <c r="E19" i="1" s="1"/>
  <c r="E18" i="1"/>
  <c r="D18" i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11" i="1"/>
  <c r="E10" i="1"/>
  <c r="D9" i="1"/>
  <c r="E9" i="1" s="1"/>
  <c r="D8" i="1"/>
  <c r="D45" i="1" s="1"/>
  <c r="E45" i="1" s="1"/>
  <c r="E8" i="1" l="1"/>
</calcChain>
</file>

<file path=xl/sharedStrings.xml><?xml version="1.0" encoding="utf-8"?>
<sst xmlns="http://schemas.openxmlformats.org/spreadsheetml/2006/main" count="1439" uniqueCount="494">
  <si>
    <t>Annexure- 21</t>
  </si>
  <si>
    <t>RAJASTHAN STATE LEVEL BANKERS' COMMITTEE</t>
  </si>
  <si>
    <t>CONVENER: BANK OF BARODA</t>
  </si>
  <si>
    <t>BANKWISE DISBURSEMENT TARGET V/S ACHIEVEMENT UNDER PRADHAN MANTRI MUDRA YOJANA (PMMY) as on 07.07.2025  for FY 2025-26</t>
  </si>
  <si>
    <t>(Amount Rs. In Crore)</t>
  </si>
  <si>
    <t>S.N.</t>
  </si>
  <si>
    <t>BANK NAME</t>
  </si>
  <si>
    <t>Target Advised by MoF</t>
  </si>
  <si>
    <t>Achievement received from MUDRA Portal</t>
  </si>
  <si>
    <t>Achievement</t>
  </si>
  <si>
    <t>Amt.</t>
  </si>
  <si>
    <t>%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</si>
  <si>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</si>
  <si>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</si>
  <si>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</si>
  <si>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</si>
  <si>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</si>
  <si>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</si>
  <si>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</si>
  <si>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</si>
  <si>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</si>
  <si>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Union Bank of India</t>
  </si>
  <si>
    <t>Punjab &amp; Sind Bank</t>
  </si>
  <si>
    <t>UCO Bank</t>
  </si>
  <si>
    <t>Federal Bank</t>
  </si>
  <si>
    <t>Jammu &amp; Kashmir Bank</t>
  </si>
  <si>
    <t>Karnataka Bank</t>
  </si>
  <si>
    <t>Karur Vysya Bank</t>
  </si>
  <si>
    <t>The Nainital Bank Limited</t>
  </si>
  <si>
    <t>Ratnakar Bank</t>
  </si>
  <si>
    <t>South Indian Bank</t>
  </si>
  <si>
    <t>ICICI Bank</t>
  </si>
  <si>
    <t>Axis Bank</t>
  </si>
  <si>
    <t>IndusInd Bank</t>
  </si>
  <si>
    <t>Yes Bank</t>
  </si>
  <si>
    <t>HDFC Bank</t>
  </si>
  <si>
    <t>DCB Bank</t>
  </si>
  <si>
    <t>Kotak Mahindra Bank</t>
  </si>
  <si>
    <t>Bandhan Bank</t>
  </si>
  <si>
    <t>IDFC Bank Limited</t>
  </si>
  <si>
    <t>IDBI Bank Limited</t>
  </si>
  <si>
    <t>BRKGB</t>
  </si>
  <si>
    <t>RMGB</t>
  </si>
  <si>
    <t>Utkarsh Small Finance Bank</t>
  </si>
  <si>
    <t>Ujjivan Small Finance Bank</t>
  </si>
  <si>
    <t>Jana Small Finance Bank Limited</t>
  </si>
  <si>
    <t>Equitas Small Finance Bank</t>
  </si>
  <si>
    <t>AU Small Finance Bank Limited</t>
  </si>
  <si>
    <t>Unity Small Finance Bank Ltd.</t>
  </si>
  <si>
    <t>Grand Total</t>
  </si>
  <si>
    <t>[Amount Rs. in Crore]</t>
  </si>
  <si>
    <t>Sr No</t>
  </si>
  <si>
    <t>Bank Type Name</t>
  </si>
  <si>
    <t>Bank Name</t>
  </si>
  <si>
    <t>Shishu</t>
  </si>
  <si>
    <t>Kishor</t>
  </si>
  <si>
    <t>Tarun</t>
  </si>
  <si>
    <t>TarunPlus</t>
  </si>
  <si>
    <t>Total</t>
  </si>
  <si>
    <t>(Loans up to Rs. 50,000)</t>
  </si>
  <si>
    <t>(Loans above Rs 50,000 upto Rs 5 Lakh)</t>
  </si>
  <si>
    <t>(Loans above Rs 5 lakh upto Rs 10 Lakh)</t>
  </si>
  <si>
    <t>(Loans above Rs 10 lakh upto Rs 20 Lakh)</t>
  </si>
  <si>
    <t>No Of A/Cs</t>
  </si>
  <si>
    <t>Sanction Amt</t>
  </si>
  <si>
    <t>Disbursement Amt</t>
  </si>
  <si>
    <t>Public Sector Commercial Banks</t>
  </si>
  <si>
    <t>Private Sector Commercial Banks</t>
  </si>
  <si>
    <t>Small Finance Banks</t>
  </si>
  <si>
    <t>SURYODAY MICRO FINANCE LIMITED</t>
  </si>
  <si>
    <t>ESAF Small Finance Bank</t>
  </si>
  <si>
    <t xml:space="preserve">  STATE LEVEL BANKERS' COMMITTEE RAJASTHAN</t>
  </si>
  <si>
    <t>(CONVENOR- BANK OF BARODA)   FY :   2025 - 26</t>
  </si>
  <si>
    <t>BANKWISE CUMMULATIVE BANKLINKAGE POSITION UNDER SHG</t>
  </si>
  <si>
    <t>As On   30.06.2025</t>
  </si>
  <si>
    <t>Amt in Rs. Lacs</t>
  </si>
  <si>
    <t>Annexure- 22</t>
  </si>
  <si>
    <t>Sr. No.</t>
  </si>
  <si>
    <t>Banks</t>
  </si>
  <si>
    <t>SB Account Opening Progress during the FY upto Reporting Quarter</t>
  </si>
  <si>
    <t>Outstanding SB A/C as on Current Quarter</t>
  </si>
  <si>
    <t>Total SHG</t>
  </si>
  <si>
    <t>Out of which Women</t>
  </si>
  <si>
    <t>A/C</t>
  </si>
  <si>
    <t>AMT</t>
  </si>
  <si>
    <t>NATIONALIZED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</si>
  <si>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</si>
  <si>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</si>
  <si>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</si>
  <si>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</si>
  <si>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</si>
  <si>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</si>
  <si>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</si>
  <si>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</si>
  <si>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</si>
  <si>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</si>
  <si>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</si>
  <si>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</si>
  <si>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</si>
  <si>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</si>
  <si>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</si>
  <si>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</si>
  <si>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</si>
  <si>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</si>
  <si>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</si>
  <si>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</si>
  <si>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</si>
  <si>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</si>
  <si>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</si>
  <si>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</si>
  <si>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</si>
  <si>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</si>
  <si>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</si>
  <si>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</si>
  <si>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</si>
  <si>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</si>
  <si>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</si>
  <si>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</si>
  <si>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</si>
  <si>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</si>
  <si>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</si>
  <si>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</si>
  <si>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MUFG BANK</t>
  </si>
  <si>
    <t>STANDARD CHARTERED BANK LTD</t>
  </si>
  <si>
    <t>HSBC BANK</t>
  </si>
  <si>
    <t>Sub Total of Private Sector Banks</t>
  </si>
  <si>
    <t>Total COM. Banks.</t>
  </si>
  <si>
    <t>REGIONAL RURAL BANKS</t>
  </si>
  <si>
    <t>BARODA RAJASTHAN KSHETRIYA GRAMIN BANK</t>
  </si>
  <si>
    <t>RAJASTHAN MARUDHARA GRAMIN BANK</t>
  </si>
  <si>
    <t>Sub Total of RRBs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</si>
  <si>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</si>
  <si>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</si>
  <si>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</si>
  <si>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</si>
  <si>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</si>
  <si>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</si>
  <si>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</si>
  <si>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</si>
  <si>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</si>
  <si>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</si>
  <si>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</si>
  <si>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</si>
  <si>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</si>
  <si>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</si>
  <si>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</si>
  <si>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</si>
  <si>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</si>
  <si>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</si>
  <si>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</si>
  <si>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</si>
  <si>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>BANKWISE CUMMULATIVE CREDIT LINKAGE POSITION UNDER SHG</t>
  </si>
  <si>
    <t>Cumulative disbursment during the FY upto reporting quarter</t>
  </si>
  <si>
    <t>Outstanding as on reporting Quarter</t>
  </si>
  <si>
    <t>MNSUPY report for FY 2025-26 upto 30.06.2025</t>
  </si>
  <si>
    <t>Sno</t>
  </si>
  <si>
    <t>Targets</t>
  </si>
  <si>
    <t>Applications Forwarded</t>
  </si>
  <si>
    <t>Sanctioned</t>
  </si>
  <si>
    <t>Disbursed</t>
  </si>
  <si>
    <t>Total Applications Pending</t>
  </si>
  <si>
    <t>Pending for</t>
  </si>
  <si>
    <t>&gt;14 days</t>
  </si>
  <si>
    <t>&gt;30 days</t>
  </si>
  <si>
    <t>&gt;90 days</t>
  </si>
  <si>
    <t>AU SMALL FINANCE BANK</t>
  </si>
  <si>
    <t>RAJASTHAN GRAMIN BANK</t>
  </si>
  <si>
    <t>OTHERS</t>
  </si>
  <si>
    <t>TOTAL</t>
  </si>
  <si>
    <t>S.No.</t>
  </si>
  <si>
    <t>District Name</t>
  </si>
  <si>
    <t>AJMER</t>
  </si>
  <si>
    <t>ALWAR</t>
  </si>
  <si>
    <t xml:space="preserve">BALOTRA 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</si>
  <si>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</si>
  <si>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</si>
  <si>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</si>
  <si>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</si>
  <si>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</si>
  <si>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</si>
  <si>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</si>
  <si>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</si>
  <si>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</si>
  <si>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</si>
  <si>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</si>
  <si>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</si>
  <si>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</si>
  <si>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DIDWANA-KUCHAMAN</t>
  </si>
  <si>
    <t>DUNGARPUR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</si>
  <si>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</si>
  <si>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</si>
  <si>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</si>
  <si>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</si>
  <si>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</si>
  <si>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</si>
  <si>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</si>
  <si>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</si>
  <si>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</si>
  <si>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</si>
  <si>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</si>
  <si>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</si>
  <si>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</si>
  <si>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</si>
  <si>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</si>
  <si>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</si>
  <si>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SALUMBER</t>
  </si>
  <si>
    <t>SAWAI MADHOPUR</t>
  </si>
  <si>
    <t>SIKAR</t>
  </si>
  <si>
    <t>SIROHI</t>
  </si>
  <si>
    <t>SRI GANGANAGAR</t>
  </si>
  <si>
    <t>TONK</t>
  </si>
  <si>
    <t>UDAIPUR</t>
  </si>
  <si>
    <t xml:space="preserve"> STATE LEVEL BANKERS' COMMITTEE RAJASTHAN</t>
  </si>
  <si>
    <t>CUMULATIVE PROGRESS UNDER JLG (JOINT LIABILITIES GROUP)</t>
  </si>
  <si>
    <t>Till quarter ended  30.06.2025 the FY 2025 - 26</t>
  </si>
  <si>
    <t xml:space="preserve">Sl. No. </t>
  </si>
  <si>
    <t xml:space="preserve">Name of Bank </t>
  </si>
  <si>
    <t>Target (No. of JLG) for the FY 2025 - 26</t>
  </si>
  <si>
    <t>Achievement upto Qtr. Ended   31.03.2025</t>
  </si>
  <si>
    <t xml:space="preserve">Achievement during the FY  2025 - 26 up to the quarter ended  30.06.2025 </t>
  </si>
  <si>
    <t>No. of JLG formed</t>
  </si>
  <si>
    <t xml:space="preserve">Amount Sanctioned (Rs. In lakh) </t>
  </si>
  <si>
    <t>PUBLIC SECTOR BANKS</t>
  </si>
  <si>
    <t>Annexure- 25</t>
  </si>
  <si>
    <t>CMSvanidhi Bank Wise Progress -21 July</t>
  </si>
  <si>
    <t>SECTOR</t>
  </si>
  <si>
    <t>DEALING BANK</t>
  </si>
  <si>
    <t>BANK TARGET</t>
  </si>
  <si>
    <t>TARGET SUCCESS %</t>
  </si>
  <si>
    <t>RECEIVED APPL BY BANK</t>
  </si>
  <si>
    <t>RETURNED BY BANK TO ULB</t>
  </si>
  <si>
    <t>REJECTED BY BANK</t>
  </si>
  <si>
    <t>PENDING AT BANK FOR DISBURSEMENT</t>
  </si>
  <si>
    <t>PENDING AT ULB</t>
  </si>
  <si>
    <t>DISBURSED APPL (BANK)</t>
  </si>
  <si>
    <t>DISBURSED AMT (LAKH)</t>
  </si>
  <si>
    <t>Public Sector Bank</t>
  </si>
  <si>
    <t>Public Sector Bank Total</t>
  </si>
  <si>
    <t>Private Sector Bank</t>
  </si>
  <si>
    <t>BANDHAN BANK LIMITED</t>
  </si>
  <si>
    <t>ICICI BANK LIMITED</t>
  </si>
  <si>
    <t>IDFC First BANK LIMITED</t>
  </si>
  <si>
    <t>KARNATAKA BANK LIMITED</t>
  </si>
  <si>
    <t>KOTAK MAHINDRA BANK LIMITED</t>
  </si>
  <si>
    <t>THE NAINITAL BANK LIMITED</t>
  </si>
  <si>
    <t>Private Sector Bank Total</t>
  </si>
  <si>
    <t>Regional Rural Bank</t>
  </si>
  <si>
    <r>
      <rPr>
        <sz val="9.5"/>
        <rFont val="Arial"/>
        <family val="2"/>
      </rPr>
      <t>BARODA RAJASTHAN KSHETRIYA
GRAMIN BANK</t>
    </r>
  </si>
  <si>
    <r>
      <rPr>
        <sz val="9.5"/>
        <rFont val="Arial"/>
        <family val="2"/>
      </rPr>
      <t>RAJASTHAN MARUDHARA GRAMIN
BANK</t>
    </r>
  </si>
  <si>
    <t>Regional Rural Bank Total</t>
  </si>
  <si>
    <t>Small Finance Bank</t>
  </si>
  <si>
    <t>AU SMALL FINANCE BANK LIMITED</t>
  </si>
  <si>
    <r>
      <rPr>
        <sz val="9.5"/>
        <rFont val="Arial"/>
        <family val="2"/>
      </rPr>
      <t>EQUITAS SMALL FINANCE BANK
LIMITED</t>
    </r>
  </si>
  <si>
    <r>
      <rPr>
        <sz val="9.5"/>
        <rFont val="Arial"/>
        <family val="2"/>
      </rPr>
      <t>UJJIVAN SMALL FINANCE BANK
LIMITED</t>
    </r>
  </si>
  <si>
    <t>UTKARSH SMALL FINANCE BANK</t>
  </si>
  <si>
    <t>Small Finance Bank Total</t>
  </si>
  <si>
    <t>Other</t>
  </si>
  <si>
    <r>
      <rPr>
        <sz val="9.5"/>
        <rFont val="Arial"/>
        <family val="2"/>
      </rPr>
      <t>JAMMU AND KASHMIR BANK
LIMITED</t>
    </r>
  </si>
  <si>
    <r>
      <rPr>
        <sz val="9.5"/>
        <rFont val="Arial"/>
        <family val="2"/>
      </rPr>
      <t>TAMILNAD MERCANTILE BANK
LIMITED</t>
    </r>
  </si>
  <si>
    <t xml:space="preserve"> PROGRESS UNDER PM SURYA GHAR SCHEME (As on   30.06.2025)</t>
  </si>
  <si>
    <t>Amt in Rs. Lakh</t>
  </si>
  <si>
    <t>Annexure- 26</t>
  </si>
  <si>
    <t>Sl. No.</t>
  </si>
  <si>
    <t>Application forwarded / received</t>
  </si>
  <si>
    <t>No. of cases Sanctioned</t>
  </si>
  <si>
    <t>No. of cases Disbursed</t>
  </si>
  <si>
    <t>Application Pending</t>
  </si>
  <si>
    <t>Application Rejected</t>
  </si>
  <si>
    <t>Training, Settlement and Credit Linkage pf RSETI Trained Candidates during FY 2025-26 as on 30.06.2025</t>
  </si>
  <si>
    <t>Annexure- 27</t>
  </si>
  <si>
    <t>RSETI Name</t>
  </si>
  <si>
    <t>AAP Target FY 202526</t>
  </si>
  <si>
    <t>ACHIEVEMENT</t>
  </si>
  <si>
    <t>Out of Settled</t>
  </si>
  <si>
    <t>Out of Settled under Self Employment</t>
  </si>
  <si>
    <t>% of Settlement &amp; Credit Linkage</t>
  </si>
  <si>
    <t>Number of Programmes</t>
  </si>
  <si>
    <t>Number of Candidates</t>
  </si>
  <si>
    <t>Number of Programmes Conducted</t>
  </si>
  <si>
    <t>Number of Candidates Trained</t>
  </si>
  <si>
    <t>No. of Candidates Settled</t>
  </si>
  <si>
    <t>Self Employment</t>
  </si>
  <si>
    <t>Wage Employment</t>
  </si>
  <si>
    <t>With Bank Finance</t>
  </si>
  <si>
    <t>With Self Finance</t>
  </si>
  <si>
    <t>% Settled to Trained</t>
  </si>
  <si>
    <t>% of Credit Linkage to Self Employment</t>
  </si>
  <si>
    <t>BOB Ajmer</t>
  </si>
  <si>
    <t>BOB Banswara</t>
  </si>
  <si>
    <t>BOB Bundi</t>
  </si>
  <si>
    <t>BOB Chittorgarh</t>
  </si>
  <si>
    <t>BOB Churu</t>
  </si>
  <si>
    <t>BOB Dungarpur</t>
  </si>
  <si>
    <t>BOB Jaipur</t>
  </si>
  <si>
    <t>BOB Jhunjhunu</t>
  </si>
  <si>
    <t>BOB Karauli</t>
  </si>
  <si>
    <t>BOB Pratapgarh</t>
  </si>
  <si>
    <t>BOB Sawai-Madhopur</t>
  </si>
  <si>
    <t>BOB Tonk</t>
  </si>
  <si>
    <t>CBI Kota</t>
  </si>
  <si>
    <t>ICICIRSETI Jodhpur</t>
  </si>
  <si>
    <t>ICICIRSETI Udaipur</t>
  </si>
  <si>
    <t>PNB Balekhan Jaipur</t>
  </si>
  <si>
    <t>PNB Sriganganagar</t>
  </si>
  <si>
    <t>PNB Alwar</t>
  </si>
  <si>
    <t>PNB Bharatpur</t>
  </si>
  <si>
    <t>PNB Dholpur</t>
  </si>
  <si>
    <t>PNB Jhalawar</t>
  </si>
  <si>
    <t>PNB Sikar</t>
  </si>
  <si>
    <t>RUDSETI Baran</t>
  </si>
  <si>
    <t>RUDSETI Bhilwara</t>
  </si>
  <si>
    <t>RUDSETI Jaipur</t>
  </si>
  <si>
    <t>SBI Barmer</t>
  </si>
  <si>
    <t>SBI Bikaner</t>
  </si>
  <si>
    <t>SBI Hanumangarh</t>
  </si>
  <si>
    <t>SBI Jaisalmer</t>
  </si>
  <si>
    <t>SBI Jalore</t>
  </si>
  <si>
    <t>SBI Pali</t>
  </si>
  <si>
    <t xml:space="preserve">SBI Rajsamand </t>
  </si>
  <si>
    <t>SBI Sirohi</t>
  </si>
  <si>
    <t>UCOB Dausa</t>
  </si>
  <si>
    <t>UCOB Nagaur</t>
  </si>
  <si>
    <t>FLCs Run by Lead Banks</t>
  </si>
  <si>
    <t>RO Name</t>
  </si>
  <si>
    <t>FLC Code</t>
  </si>
  <si>
    <t>District</t>
  </si>
  <si>
    <t>Lead Bank</t>
  </si>
  <si>
    <t>Address of FLC</t>
  </si>
  <si>
    <t>Ajmer</t>
  </si>
  <si>
    <t xml:space="preserve">2353, Haribhau Extension Dahersen Colony, AJMER </t>
  </si>
  <si>
    <t>Alwar</t>
  </si>
  <si>
    <t>Punjab National Bank, MANU MARG,ALWAR</t>
  </si>
  <si>
    <t>POST VACANT</t>
  </si>
  <si>
    <t>Lead Bank Office, Sawalkot Building, Jaisalmer Road. BARMER</t>
  </si>
  <si>
    <t>Banswara</t>
  </si>
  <si>
    <t>Opposite Sadar Thana, Janamedi ,Banswara, Rajasthan 327001</t>
  </si>
  <si>
    <t>LBO Baran</t>
  </si>
  <si>
    <t>Bharatpur</t>
  </si>
  <si>
    <t>Punjab National Bank HOUSE, 2nd Floor, SUPER BAZAR, BHARATPUR</t>
  </si>
  <si>
    <t>PUR ROAD, PANSAL CHAURAHA, BHILWARA, 311001</t>
  </si>
  <si>
    <t>State Bank of India PUBLIC PARK , LDM OFFICE, BIKANER</t>
  </si>
  <si>
    <t>3-A-21, Vikas Nagar, Bundi, Rajasthan</t>
  </si>
  <si>
    <t>155/4, SECTOR NO. 4, MAIN ROAD, GANDHI NAGAR, CHITTORGARH, 312001</t>
  </si>
  <si>
    <t>Jhunjhunu</t>
  </si>
  <si>
    <t>Khasra no:271,Near Road-ways bus stand,Sainik Basti,Churu-331001</t>
  </si>
  <si>
    <t>MEENA COLONY TIWARI DHARM KANTA DAUSA</t>
  </si>
  <si>
    <t>LDM Office, Punjab National Bank DHOOLKOT Dholpur</t>
  </si>
  <si>
    <t>SAGWARA ROAD ,BILADI GSS KE SAMNE ,DUNGARPUR (RAJ.)</t>
  </si>
  <si>
    <t>250 NEW DHAN MANDI HANUMANGARH LDM OFFICE</t>
  </si>
  <si>
    <t>Jaipur-Sikar</t>
  </si>
  <si>
    <t>NH-52 BALEKHAN NEAR GOVINDARH CHOMU JAIPUR</t>
  </si>
  <si>
    <t>LDM Office, Ist Floor Shiv Marg, Jaissalmer</t>
  </si>
  <si>
    <t>State Bank of India, MAIN BRANCH ,JALORE</t>
  </si>
  <si>
    <t>LBO Jhalawar</t>
  </si>
  <si>
    <t>BOB RSETI, Behind Tagore School, Mandawa Road, Jhunjhunu. Post of FLC is vacant since 01.01.2025. However, recruitment is in process.</t>
  </si>
  <si>
    <t>ICICI BANK LTD</t>
  </si>
  <si>
    <t>ICICI BANK LTD. Regional Ofiice,1st Floor,28 Khetanadi MandorMandi Jodhpur - 342007</t>
  </si>
  <si>
    <t>Bharatpur RO</t>
  </si>
  <si>
    <t>Bank Of Baroda</t>
  </si>
  <si>
    <t>Near KendriyaVidhalya, Behind Govt. P.G. College,  Karauli-322241</t>
  </si>
  <si>
    <t>LDMo Office Khairtal-Tijara</t>
  </si>
  <si>
    <t>RSETI Kota</t>
  </si>
  <si>
    <t>LDMO Office Kotputli -Behror</t>
  </si>
  <si>
    <t>LDM office, C/O AGM,State Bank of India 85-86, SRIKRISHAN SUNDRAM , BASANT BIHAR PALI  PIN  306401</t>
  </si>
  <si>
    <t>Udaipur (Raj.)</t>
  </si>
  <si>
    <t xml:space="preserve">BSVS Dhariyawad Road, Near Collectrate Pratapgarh (Raj.) </t>
  </si>
  <si>
    <t>LDM Office, Hotel Pawan, Opp. Piraba, Rajsamand</t>
  </si>
  <si>
    <t>ICICI BANK LTD. Main Market ,Salumbar  Dist. Udaipur  - 313027</t>
  </si>
  <si>
    <t>LDMO,Sikar</t>
  </si>
  <si>
    <t>Kanti Sadan, Ist Floor, Old Bus Stand Road, Sirohi</t>
  </si>
  <si>
    <t>LEAD BANK OFFICE, GANGA SINGH CHOWK, NEAR NAGAR PARISHAD OFFICE,  SRIGANGANAGAR</t>
  </si>
  <si>
    <t>Baroda Swarojgar Vikas Sansthan Tonk, DITE Road, Wazirpura Tonk PIN 304001</t>
  </si>
  <si>
    <t>DITE Road, Wazirpura Tonk </t>
  </si>
  <si>
    <t>FLCs Run by Regional Rural Bank</t>
  </si>
  <si>
    <t>Status</t>
  </si>
  <si>
    <t>Appointed</t>
  </si>
  <si>
    <t>RGB, ADARSH NAGAR, AJMER</t>
  </si>
  <si>
    <t>RGB, Shivaji Park, Alwar</t>
  </si>
  <si>
    <t>Barmer</t>
  </si>
  <si>
    <t>Balotra</t>
  </si>
  <si>
    <t>RGB, NEAR NEELAM CINEMA, JODHPUR ROAD, BALOTRA PIN - 344022</t>
  </si>
  <si>
    <t>RGB, Banswara</t>
  </si>
  <si>
    <t>Baran</t>
  </si>
  <si>
    <t>Financial Literacy Centre, Baroda Rajasthan Kshetriya Gramin Bank, Main Branch, BARAN</t>
  </si>
  <si>
    <t>BERION KA BAS, KRISHNA NAGAR, BARMER (RAJ.)- 344001</t>
  </si>
  <si>
    <t>Beawar</t>
  </si>
  <si>
    <t>RGB, Beawer</t>
  </si>
  <si>
    <t>RGB Jaswant Nagar, Bharatpur</t>
  </si>
  <si>
    <t>Bhilwara</t>
  </si>
  <si>
    <t>RGB , PUR, BHILWARA</t>
  </si>
  <si>
    <t>Bikaner</t>
  </si>
  <si>
    <t>1 E 58, JAI NARAYAN VYAS COLONY, BIKANER, RAJASTHAN - 334001</t>
  </si>
  <si>
    <t>Chittorgarh</t>
  </si>
  <si>
    <t>Bundi</t>
  </si>
  <si>
    <t>RGB, Seelor Branch, Bundi</t>
  </si>
  <si>
    <t>RGB, Chittorgarh-Main branch, Chittorgarh</t>
  </si>
  <si>
    <t>Churu</t>
  </si>
  <si>
    <t>RGB, INDUSTRIAL AREA RIICO CHURU</t>
  </si>
  <si>
    <t>Dausa</t>
  </si>
  <si>
    <t>RGB, KHADI BHANDAR ROAD, DAUSA,BLOCK-DAUSA, DIST-DAUSA(RAJASTHAN) PIN-303303</t>
  </si>
  <si>
    <t>Deeg</t>
  </si>
  <si>
    <t>RGB, DEEG</t>
  </si>
  <si>
    <t>Dholpur</t>
  </si>
  <si>
    <t>RBG, Anand nagar colony, block F, sepau road, dholpur</t>
  </si>
  <si>
    <t>Nagaur</t>
  </si>
  <si>
    <t>Didwana Kuchaman</t>
  </si>
  <si>
    <t xml:space="preserve"> RGB, VILLAGE &amp; POST DIDWANA, DURGA MARKET, BLOCK-NAGAUR, DIST-NAGAUR. (RAJASTHAN) PIN-341303</t>
  </si>
  <si>
    <t>Dungarpur</t>
  </si>
  <si>
    <t>RGB, Sagwara</t>
  </si>
  <si>
    <t>Hanumangarh</t>
  </si>
  <si>
    <t>RGB, RAWATSAR ROAD, NEW AABADI, HANUMANGARH TOWN, DIST-HANUMANGARH (RAJASTHAN) PIN-335513</t>
  </si>
  <si>
    <t>Jaipur-2</t>
  </si>
  <si>
    <t>Jaipur</t>
  </si>
  <si>
    <t>RGB, VILLAGE &amp; POST KHORABISAL, ROJDA NAGAR, BLOCK-AMBER DIST-JAIPUR (RAJASTHAN) PIN-302012</t>
  </si>
  <si>
    <t>Jaisalmer</t>
  </si>
  <si>
    <t>RGB, VILLAGE &amp; POST POKHRAN,GHORO KA CHOWK, BLOCK-POKRAN, DIST-JAISALMER. (RAJASTHAN) PIN-345021</t>
  </si>
  <si>
    <t>Jalore</t>
  </si>
  <si>
    <t>RGB, VILLAGE &amp; POST RAMSEEN, BLOCK-JASWANTPURA, DIST-JALORE(RAJASTHAN) PIN-307803</t>
  </si>
  <si>
    <t>Jhalawar</t>
  </si>
  <si>
    <t>RGB, Financial Literacy Centre, Baroda Rajasthan Kshetriya Gramin Bank, Main Branch, Branch</t>
  </si>
  <si>
    <t>Jhunujhun</t>
  </si>
  <si>
    <t>RGB, BRANCH DHIGAL</t>
  </si>
  <si>
    <t>Jodhpur</t>
  </si>
  <si>
    <t>RGB BRANCH MAGRA PUNJLA, BHATI CHORAHA, BLOCK-MANDOR DIST-JODHPUR (RAJASTHAN) PIN-342007</t>
  </si>
  <si>
    <t>Karauli</t>
  </si>
  <si>
    <t>RGB, VILLAGE sighaniya PoST todabhim DISTRICT Karauli</t>
  </si>
  <si>
    <t>Khairthal</t>
  </si>
  <si>
    <t>RGB, BRANCH Khairthal</t>
  </si>
  <si>
    <t>Kota</t>
  </si>
  <si>
    <t>RGB BRANCH- Dadabari, DISTRICT KOTA</t>
  </si>
  <si>
    <t>Kotputli-Behror</t>
  </si>
  <si>
    <t>RGB, VILLAGE &amp; POST KOTPUTLI DIST KOTPUTLI - BEHROR, PIN 303108</t>
  </si>
  <si>
    <t xml:space="preserve">RGB, VILLAGE &amp; POST JAYAL, DIST- NAGAUR PIN - 341023 </t>
  </si>
  <si>
    <t>Pali-1</t>
  </si>
  <si>
    <t>Pali</t>
  </si>
  <si>
    <t>RGB, 117, TAGORE NAGAR, OPP. SHIV TEMPLE, PALI (RAJ.) - 306401</t>
  </si>
  <si>
    <t>Phalodi</t>
  </si>
  <si>
    <t>RGB, BEHIND ROADWAYS DEPOT, NAGAUR RAOD, PHALODI, DIST PHALODI, PIN - 342301</t>
  </si>
  <si>
    <t>Pratapgarh</t>
  </si>
  <si>
    <t>RGB BRANCH Pratapgarh</t>
  </si>
  <si>
    <t>Sirohi</t>
  </si>
  <si>
    <t>Rajsamand</t>
  </si>
  <si>
    <t>RGB KANKROLI-JAN SHAKTI ROAD, OPP-SURABHI COMPLEX , KANKROLI, RAJSAMAND PIN-313324</t>
  </si>
  <si>
    <t>Udaipur</t>
  </si>
  <si>
    <t>Salumbar</t>
  </si>
  <si>
    <t>RGB BRANCH POST: SALUMBER, DISTRICT : SALUMBER (RAJ) PIN- 313027</t>
  </si>
  <si>
    <t>Sawai Madhopur</t>
  </si>
  <si>
    <t>RGB BRANCH Akashwani ke Piche Subhash Colony,Sawai Madhopur</t>
  </si>
  <si>
    <t>Neem Ka Thana</t>
  </si>
  <si>
    <t>Sikar</t>
  </si>
  <si>
    <t>RGB BRANCH ward  no 14 khetri dist. Jhunjhunun</t>
  </si>
  <si>
    <t>RGB, nawalgarh road sikar</t>
  </si>
  <si>
    <t>RGB BRANCH VILLAGE &amp; POST PINDWARA, BLOCK-PINDWARA, DIST-SIROHI (RAJASTHAN) PIN-307022</t>
  </si>
  <si>
    <t>Sriganganer</t>
  </si>
  <si>
    <t>Sriganganagar</t>
  </si>
  <si>
    <t>RGB 6-E-I MEERA MARG, JAWAHAR NAGAR, BLOCK-SRIGANGANAGAR,  DIST-SRIGANGANAGAR. (RAJASTHAN)PIN-335001</t>
  </si>
  <si>
    <t>Tonk</t>
  </si>
  <si>
    <t>RGB, Vivekanand Colony Deoli, Tonk</t>
  </si>
  <si>
    <t>RGB, Main Road, Village &amp; Post-Thoor, Tehsil Badgaon, Distt. Udaipur.</t>
  </si>
  <si>
    <t>CONVENOR : BANK OF BARODA</t>
  </si>
  <si>
    <t>EDUCATION LOAN</t>
  </si>
  <si>
    <t>As On 30th June 2025</t>
  </si>
  <si>
    <t>Annexure- 29</t>
  </si>
  <si>
    <t>A</t>
  </si>
  <si>
    <t xml:space="preserve"> PRIVATE SECTOR BANKS</t>
  </si>
  <si>
    <t>C</t>
  </si>
  <si>
    <t>D</t>
  </si>
  <si>
    <t>TOTAL COM. BANK</t>
  </si>
  <si>
    <t>E</t>
  </si>
  <si>
    <t>COOPERATIVE SECTOR BANKS</t>
  </si>
  <si>
    <t>Rajasthan State Cooperative Bank</t>
  </si>
  <si>
    <t>Rajasthan State Land Development Bank</t>
  </si>
  <si>
    <t>F</t>
  </si>
  <si>
    <t>SMALL FINANCE BANK</t>
  </si>
  <si>
    <t>G</t>
  </si>
  <si>
    <t>HOUSING LOAN</t>
  </si>
  <si>
    <t>Annexure- 30</t>
  </si>
  <si>
    <t>BANKWISE POSITION OF NPA &amp; WRITTEN OFF ADVANCES</t>
  </si>
  <si>
    <t>Annexure- 31</t>
  </si>
  <si>
    <t>Total Advances</t>
  </si>
  <si>
    <t>NPA</t>
  </si>
  <si>
    <t>% NPA Total To Advance</t>
  </si>
  <si>
    <t>BANKWISE NPA POSITION UNDER PRIORITY SECTOR ADVANCES</t>
  </si>
  <si>
    <t>Agriculture</t>
  </si>
  <si>
    <t>Mse</t>
  </si>
  <si>
    <t>Me</t>
  </si>
  <si>
    <t>Ops</t>
  </si>
  <si>
    <t>Tps</t>
  </si>
  <si>
    <t>Total Advance</t>
  </si>
  <si>
    <t>Outstanding</t>
  </si>
  <si>
    <t>% NPA</t>
  </si>
  <si>
    <t>B</t>
  </si>
  <si>
    <t xml:space="preserve"> PROGRESS UNDER PM VISHWAKARMA SCHEME (As on   30.06.2025)</t>
  </si>
  <si>
    <t>Annexure- 32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</si>
</sst>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232323"/>
      <name val="Arial"/>
      <family val="2"/>
    </font>
    <font>
      <sz val="12"/>
      <color rgb="FF232323"/>
      <name val="Arial"/>
      <family val="2"/>
    </font>
    <font>
      <sz val="12"/>
      <name val="Arial"/>
      <family val="2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6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</font>
    <font>
      <sz val="10"/>
      <color rgb="FF000000"/>
      <name val="Calibri"/>
    </font>
    <font>
      <sz val="10"/>
      <color theme="1"/>
      <name val="Calibri"/>
    </font>
    <font>
      <b/>
      <sz val="10"/>
      <color rgb="FF000000"/>
      <name val="Calibri"/>
    </font>
    <font>
      <b/>
      <sz val="10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/>
  </cellStyleXfs>
  <cellXfs count="2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2" fillId="0" borderId="15" xfId="0" applyFont="1" applyBorder="1"/>
    <xf numFmtId="0" fontId="2" fillId="0" borderId="11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1" fontId="2" fillId="0" borderId="1" xfId="0" applyNumberFormat="1" applyFont="1" applyBorder="1"/>
    <xf numFmtId="1" fontId="2" fillId="0" borderId="0" xfId="0" applyNumberFormat="1" applyFont="1"/>
    <xf numFmtId="0" fontId="3" fillId="2" borderId="1" xfId="0" applyFont="1" applyFill="1" applyBorder="1" applyAlignment="1">
      <alignment horizontal="left"/>
    </xf>
    <xf numFmtId="1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" fontId="3" fillId="0" borderId="1" xfId="0" applyNumberFormat="1" applyFont="1" applyBorder="1"/>
    <xf numFmtId="0" fontId="7" fillId="2" borderId="1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37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1" fillId="0" borderId="1" xfId="0" applyFont="1" applyBorder="1" applyAlignment="1">
      <alignment horizontal="center"/>
    </xf>
    <xf numFmtId="0" fontId="16" fillId="0" borderId="1" xfId="0" applyFont="1" applyBorder="1"/>
    <xf numFmtId="1" fontId="17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center" wrapText="1"/>
    </xf>
    <xf numFmtId="0" fontId="21" fillId="0" borderId="1" xfId="2" applyFont="1" applyBorder="1" applyAlignment="1">
      <alignment horizontal="center" wrapText="1"/>
    </xf>
    <xf numFmtId="0" fontId="22" fillId="4" borderId="1" xfId="2" applyFont="1" applyFill="1" applyBorder="1" applyAlignment="1">
      <alignment horizontal="center" wrapText="1"/>
    </xf>
    <xf numFmtId="0" fontId="23" fillId="4" borderId="1" xfId="2" applyFont="1" applyFill="1" applyBorder="1" applyAlignment="1">
      <alignment horizontal="center"/>
    </xf>
    <xf numFmtId="0" fontId="23" fillId="5" borderId="1" xfId="2" applyFont="1" applyFill="1" applyBorder="1" applyAlignment="1">
      <alignment horizontal="center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3" fillId="5" borderId="17" xfId="2" applyFont="1" applyFill="1" applyBorder="1" applyAlignment="1">
      <alignment horizontal="center" vertical="center" wrapText="1"/>
    </xf>
    <xf numFmtId="0" fontId="23" fillId="5" borderId="19" xfId="2" applyFont="1" applyFill="1" applyBorder="1" applyAlignment="1">
      <alignment horizontal="center" vertical="center" wrapText="1"/>
    </xf>
    <xf numFmtId="1" fontId="23" fillId="5" borderId="1" xfId="2" applyNumberFormat="1" applyFont="1" applyFill="1" applyBorder="1" applyAlignment="1">
      <alignment horizontal="center" vertical="center" wrapText="1"/>
    </xf>
    <xf numFmtId="0" fontId="24" fillId="0" borderId="1" xfId="2" applyFont="1" applyBorder="1"/>
    <xf numFmtId="0" fontId="24" fillId="0" borderId="1" xfId="2" applyFont="1" applyBorder="1"/>
    <xf numFmtId="1" fontId="24" fillId="0" borderId="1" xfId="2" applyNumberFormat="1" applyFont="1" applyBorder="1"/>
    <xf numFmtId="0" fontId="19" fillId="0" borderId="1" xfId="2" applyBorder="1"/>
    <xf numFmtId="1" fontId="19" fillId="0" borderId="1" xfId="2" applyNumberFormat="1" applyBorder="1"/>
    <xf numFmtId="1" fontId="24" fillId="0" borderId="1" xfId="2" applyNumberFormat="1" applyFont="1" applyBorder="1"/>
    <xf numFmtId="0" fontId="19" fillId="0" borderId="0" xfId="2"/>
    <xf numFmtId="1" fontId="19" fillId="0" borderId="0" xfId="2" applyNumberFormat="1"/>
    <xf numFmtId="0" fontId="25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26" fillId="6" borderId="12" xfId="0" applyFont="1" applyFill="1" applyBorder="1" applyAlignment="1">
      <alignment horizontal="center" vertical="top" wrapText="1"/>
    </xf>
    <xf numFmtId="0" fontId="26" fillId="6" borderId="13" xfId="0" applyFont="1" applyFill="1" applyBorder="1" applyAlignment="1">
      <alignment horizontal="center" vertical="top" wrapText="1"/>
    </xf>
    <xf numFmtId="0" fontId="26" fillId="6" borderId="14" xfId="0" applyFont="1" applyFill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left" vertical="top"/>
    </xf>
    <xf numFmtId="0" fontId="27" fillId="0" borderId="11" xfId="0" applyFont="1" applyBorder="1" applyAlignment="1">
      <alignment horizontal="left" vertical="top" wrapText="1" indent="1"/>
    </xf>
    <xf numFmtId="0" fontId="27" fillId="0" borderId="1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top"/>
    </xf>
    <xf numFmtId="1" fontId="29" fillId="0" borderId="11" xfId="0" applyNumberFormat="1" applyFont="1" applyBorder="1" applyAlignment="1">
      <alignment horizontal="center" vertical="top" shrinkToFit="1"/>
    </xf>
    <xf numFmtId="2" fontId="29" fillId="0" borderId="11" xfId="0" applyNumberFormat="1" applyFont="1" applyBorder="1" applyAlignment="1">
      <alignment horizontal="center" vertical="top" shrinkToFit="1"/>
    </xf>
    <xf numFmtId="164" fontId="29" fillId="0" borderId="11" xfId="0" applyNumberFormat="1" applyFont="1" applyBorder="1" applyAlignment="1">
      <alignment horizontal="center" vertical="top" shrinkToFit="1"/>
    </xf>
    <xf numFmtId="0" fontId="27" fillId="0" borderId="8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top" wrapText="1" indent="8"/>
    </xf>
    <xf numFmtId="0" fontId="27" fillId="0" borderId="14" xfId="0" applyFont="1" applyBorder="1" applyAlignment="1">
      <alignment horizontal="left" vertical="top" wrapText="1" indent="8"/>
    </xf>
    <xf numFmtId="1" fontId="30" fillId="0" borderId="11" xfId="0" applyNumberFormat="1" applyFont="1" applyBorder="1" applyAlignment="1">
      <alignment horizontal="center" vertical="top" shrinkToFit="1"/>
    </xf>
    <xf numFmtId="2" fontId="30" fillId="0" borderId="11" xfId="0" applyNumberFormat="1" applyFont="1" applyBorder="1" applyAlignment="1">
      <alignment horizontal="center" vertical="top" shrinkToFit="1"/>
    </xf>
    <xf numFmtId="164" fontId="30" fillId="0" borderId="11" xfId="0" applyNumberFormat="1" applyFont="1" applyBorder="1" applyAlignment="1">
      <alignment horizontal="center" vertical="top" shrinkToFit="1"/>
    </xf>
    <xf numFmtId="0" fontId="27" fillId="0" borderId="7" xfId="0" applyFont="1" applyBorder="1" applyAlignment="1">
      <alignment horizontal="center" vertical="top" wrapText="1"/>
    </xf>
    <xf numFmtId="0" fontId="31" fillId="0" borderId="11" xfId="0" applyFont="1" applyBorder="1" applyAlignment="1">
      <alignment horizontal="left" vertical="top"/>
    </xf>
    <xf numFmtId="0" fontId="27" fillId="0" borderId="10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left" vertical="top"/>
    </xf>
    <xf numFmtId="1" fontId="29" fillId="0" borderId="7" xfId="0" applyNumberFormat="1" applyFont="1" applyBorder="1" applyAlignment="1">
      <alignment horizontal="center" vertical="top" shrinkToFit="1"/>
    </xf>
    <xf numFmtId="2" fontId="29" fillId="0" borderId="7" xfId="0" applyNumberFormat="1" applyFont="1" applyBorder="1" applyAlignment="1">
      <alignment horizontal="center" vertical="top" shrinkToFit="1"/>
    </xf>
    <xf numFmtId="0" fontId="31" fillId="0" borderId="10" xfId="0" applyFont="1" applyBorder="1" applyAlignment="1">
      <alignment horizontal="left" vertical="top"/>
    </xf>
    <xf numFmtId="1" fontId="29" fillId="0" borderId="10" xfId="0" applyNumberFormat="1" applyFont="1" applyBorder="1" applyAlignment="1">
      <alignment horizontal="center" vertical="top" shrinkToFit="1"/>
    </xf>
    <xf numFmtId="2" fontId="29" fillId="0" borderId="10" xfId="0" applyNumberFormat="1" applyFont="1" applyBorder="1" applyAlignment="1">
      <alignment horizontal="center" vertical="top" shrinkToFit="1"/>
    </xf>
    <xf numFmtId="0" fontId="27" fillId="0" borderId="12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1" fontId="4" fillId="3" borderId="27" xfId="0" applyNumberFormat="1" applyFont="1" applyFill="1" applyBorder="1" applyAlignment="1">
      <alignment horizontal="center" vertical="center" wrapText="1"/>
    </xf>
    <xf numFmtId="1" fontId="4" fillId="3" borderId="2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32" fillId="0" borderId="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3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vertical="center"/>
    </xf>
    <xf numFmtId="0" fontId="35" fillId="8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/>
    </xf>
    <xf numFmtId="0" fontId="33" fillId="7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left" vertical="center"/>
    </xf>
    <xf numFmtId="10" fontId="37" fillId="7" borderId="1" xfId="1" applyNumberFormat="1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left" vertical="center"/>
    </xf>
    <xf numFmtId="0" fontId="39" fillId="8" borderId="1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vertical="center"/>
    </xf>
    <xf numFmtId="0" fontId="40" fillId="8" borderId="1" xfId="0" applyFont="1" applyFill="1" applyBorder="1" applyAlignment="1">
      <alignment horizontal="center" vertical="center"/>
    </xf>
    <xf numFmtId="10" fontId="40" fillId="8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/>
    <xf numFmtId="0" fontId="15" fillId="0" borderId="1" xfId="0" applyFont="1" applyBorder="1" applyAlignment="1">
      <alignment horizontal="center" wrapText="1"/>
    </xf>
    <xf numFmtId="0" fontId="41" fillId="0" borderId="1" xfId="0" applyFont="1" applyBorder="1" applyAlignment="1">
      <alignment wrapText="1"/>
    </xf>
    <xf numFmtId="0" fontId="41" fillId="0" borderId="1" xfId="0" applyFont="1" applyBorder="1" applyAlignment="1">
      <alignment horizontal="left" wrapText="1"/>
    </xf>
    <xf numFmtId="0" fontId="41" fillId="0" borderId="1" xfId="0" applyFont="1" applyBorder="1"/>
    <xf numFmtId="0" fontId="31" fillId="10" borderId="29" xfId="0" applyFont="1" applyFill="1" applyBorder="1" applyAlignment="1">
      <alignment horizontal="left" wrapText="1"/>
    </xf>
    <xf numFmtId="0" fontId="15" fillId="11" borderId="1" xfId="0" applyFont="1" applyFill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42" fillId="0" borderId="1" xfId="0" applyFont="1" applyBorder="1" applyAlignment="1">
      <alignment horizontal="left" vertical="center" wrapText="1"/>
    </xf>
    <xf numFmtId="0" fontId="41" fillId="12" borderId="1" xfId="0" applyFont="1" applyFill="1" applyBorder="1" applyAlignment="1">
      <alignment wrapText="1"/>
    </xf>
    <xf numFmtId="0" fontId="41" fillId="12" borderId="1" xfId="0" applyFont="1" applyFill="1" applyBorder="1" applyAlignment="1">
      <alignment horizontal="left" wrapText="1"/>
    </xf>
    <xf numFmtId="0" fontId="41" fillId="12" borderId="1" xfId="0" applyFont="1" applyFill="1" applyBorder="1"/>
    <xf numFmtId="0" fontId="41" fillId="2" borderId="1" xfId="0" applyFont="1" applyFill="1" applyBorder="1" applyAlignment="1">
      <alignment wrapText="1"/>
    </xf>
    <xf numFmtId="0" fontId="41" fillId="2" borderId="1" xfId="0" applyFont="1" applyFill="1" applyBorder="1" applyAlignment="1">
      <alignment horizontal="left" wrapText="1"/>
    </xf>
    <xf numFmtId="0" fontId="41" fillId="2" borderId="1" xfId="0" applyFont="1" applyFill="1" applyBorder="1"/>
    <xf numFmtId="0" fontId="41" fillId="0" borderId="1" xfId="0" applyFont="1" applyBorder="1" applyAlignment="1">
      <alignment horizontal="left"/>
    </xf>
    <xf numFmtId="0" fontId="31" fillId="10" borderId="29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left"/>
    </xf>
    <xf numFmtId="0" fontId="14" fillId="0" borderId="30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4" fillId="0" borderId="31" xfId="0" applyFont="1" applyBorder="1" applyAlignment="1">
      <alignment horizontal="left" wrapText="1"/>
    </xf>
    <xf numFmtId="0" fontId="14" fillId="0" borderId="32" xfId="0" applyFont="1" applyBorder="1" applyAlignment="1">
      <alignment wrapText="1"/>
    </xf>
    <xf numFmtId="0" fontId="15" fillId="0" borderId="33" xfId="0" applyFont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15" fillId="0" borderId="23" xfId="0" applyFont="1" applyBorder="1" applyAlignment="1">
      <alignment horizontal="left" vertical="center"/>
    </xf>
    <xf numFmtId="0" fontId="15" fillId="0" borderId="23" xfId="0" applyFont="1" applyBorder="1"/>
    <xf numFmtId="0" fontId="15" fillId="0" borderId="24" xfId="0" applyFont="1" applyBorder="1" applyAlignment="1">
      <alignment vertical="center"/>
    </xf>
    <xf numFmtId="0" fontId="15" fillId="0" borderId="34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35" xfId="0" applyFont="1" applyBorder="1" applyAlignment="1">
      <alignment vertical="center"/>
    </xf>
    <xf numFmtId="0" fontId="15" fillId="0" borderId="1" xfId="0" applyFont="1" applyBorder="1" applyAlignment="1">
      <alignment horizontal="left"/>
    </xf>
    <xf numFmtId="0" fontId="15" fillId="0" borderId="35" xfId="0" applyFont="1" applyBorder="1"/>
    <xf numFmtId="0" fontId="15" fillId="0" borderId="35" xfId="0" applyFont="1" applyBorder="1" applyAlignment="1">
      <alignment horizontal="left" vertical="top"/>
    </xf>
    <xf numFmtId="0" fontId="43" fillId="0" borderId="1" xfId="0" applyFont="1" applyBorder="1" applyAlignment="1">
      <alignment vertical="center"/>
    </xf>
    <xf numFmtId="0" fontId="15" fillId="0" borderId="36" xfId="0" applyFont="1" applyBorder="1" applyAlignment="1">
      <alignment horizontal="center" vertical="center"/>
    </xf>
    <xf numFmtId="0" fontId="15" fillId="0" borderId="27" xfId="0" applyFont="1" applyBorder="1" applyAlignment="1">
      <alignment vertical="center"/>
    </xf>
    <xf numFmtId="0" fontId="15" fillId="0" borderId="27" xfId="0" applyFont="1" applyBorder="1" applyAlignment="1">
      <alignment horizontal="left" vertical="center"/>
    </xf>
    <xf numFmtId="0" fontId="15" fillId="0" borderId="27" xfId="0" applyFont="1" applyBorder="1"/>
    <xf numFmtId="0" fontId="15" fillId="0" borderId="28" xfId="0" applyFont="1" applyBorder="1" applyAlignment="1">
      <alignment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vertical="center"/>
    </xf>
    <xf numFmtId="0" fontId="15" fillId="0" borderId="38" xfId="0" applyFont="1" applyBorder="1" applyAlignment="1">
      <alignment horizontal="left" vertical="center"/>
    </xf>
    <xf numFmtId="0" fontId="15" fillId="0" borderId="38" xfId="0" applyFont="1" applyBorder="1"/>
    <xf numFmtId="0" fontId="15" fillId="0" borderId="39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5" fillId="0" borderId="16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3" borderId="27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</cellXfs>
  <cellStyles count="3">
    <cellStyle name="Normal" xfId="0" builtinId="0"/>
    <cellStyle name="Normal 2" xfId="2" xr:uid="{AFFC8E74-8CAF-49B3-B1B0-3DEC7847FE8E}"/>
    <cellStyle name="Percent" xfId="1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Shashank\FY%202025-26\166th\Annexure\PMMY%20Bankwise%20Disbursement%2007.07.2025.xlsx" TargetMode="External"/><Relationship Id="rId1" Type="http://schemas.openxmlformats.org/officeDocument/2006/relationships/externalLinkPath" Target="/Shashank/FY%202025-26/166th/Annexure/PMMY%20Bankwise%20Disbursement%2007.07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Shashank\FY%202025-26\166th\Annexure\Online%20Data%20June%202025.xlsx" TargetMode="External"/><Relationship Id="rId1" Type="http://schemas.openxmlformats.org/officeDocument/2006/relationships/externalLinkPath" Target="/Shashank/FY%202025-26/166th/Annexure/Online%20Data%20Jun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kWise Disbursement Report (6"/>
      <sheetName val="Sheet1"/>
    </sheetNames>
    <sheetDataSet>
      <sheetData sheetId="0">
        <row r="7">
          <cell r="C7" t="str">
            <v>State Bank of India</v>
          </cell>
          <cell r="D7">
            <v>502</v>
          </cell>
          <cell r="E7">
            <v>2.0499999999999998</v>
          </cell>
          <cell r="F7">
            <v>2.0499999999999998</v>
          </cell>
          <cell r="G7">
            <v>4401</v>
          </cell>
          <cell r="H7">
            <v>119.77</v>
          </cell>
          <cell r="I7">
            <v>119.56</v>
          </cell>
          <cell r="J7">
            <v>2923</v>
          </cell>
          <cell r="K7">
            <v>246.59</v>
          </cell>
          <cell r="L7">
            <v>246.47</v>
          </cell>
          <cell r="M7">
            <v>0</v>
          </cell>
          <cell r="N7">
            <v>0</v>
          </cell>
          <cell r="O7">
            <v>0</v>
          </cell>
          <cell r="P7">
            <v>7826</v>
          </cell>
          <cell r="Q7">
            <v>368.4</v>
          </cell>
          <cell r="R7">
            <v>368.07</v>
          </cell>
        </row>
        <row r="8">
          <cell r="C8" t="str">
            <v>Bank of Baroda</v>
          </cell>
          <cell r="D8">
            <v>1110</v>
          </cell>
          <cell r="E8">
            <v>4.92</v>
          </cell>
          <cell r="F8">
            <v>4.76</v>
          </cell>
          <cell r="G8">
            <v>5443</v>
          </cell>
          <cell r="H8">
            <v>128.24</v>
          </cell>
          <cell r="I8">
            <v>126.9</v>
          </cell>
          <cell r="J8">
            <v>2112</v>
          </cell>
          <cell r="K8">
            <v>180.78</v>
          </cell>
          <cell r="L8">
            <v>180.4</v>
          </cell>
          <cell r="M8">
            <v>113</v>
          </cell>
          <cell r="N8">
            <v>21.24</v>
          </cell>
          <cell r="O8">
            <v>21.24</v>
          </cell>
          <cell r="P8">
            <v>8778</v>
          </cell>
          <cell r="Q8">
            <v>335.18</v>
          </cell>
          <cell r="R8">
            <v>333.3</v>
          </cell>
        </row>
        <row r="9">
          <cell r="C9" t="str">
            <v>Canara Bank</v>
          </cell>
          <cell r="D9">
            <v>386</v>
          </cell>
          <cell r="E9">
            <v>1</v>
          </cell>
          <cell r="F9">
            <v>1</v>
          </cell>
          <cell r="G9">
            <v>1698</v>
          </cell>
          <cell r="H9">
            <v>43.69</v>
          </cell>
          <cell r="I9">
            <v>43.61</v>
          </cell>
          <cell r="J9">
            <v>778</v>
          </cell>
          <cell r="K9">
            <v>67.569999999999993</v>
          </cell>
          <cell r="L9">
            <v>67.459999999999994</v>
          </cell>
          <cell r="M9">
            <v>0</v>
          </cell>
          <cell r="N9">
            <v>0</v>
          </cell>
          <cell r="O9">
            <v>0</v>
          </cell>
          <cell r="P9">
            <v>2862</v>
          </cell>
          <cell r="Q9">
            <v>112.26</v>
          </cell>
          <cell r="R9">
            <v>112.07</v>
          </cell>
        </row>
        <row r="10">
          <cell r="C10" t="str">
            <v>Central Bank of India</v>
          </cell>
          <cell r="D10">
            <v>96</v>
          </cell>
          <cell r="E10">
            <v>0.37</v>
          </cell>
          <cell r="F10">
            <v>0.3</v>
          </cell>
          <cell r="G10">
            <v>1002</v>
          </cell>
          <cell r="H10">
            <v>19.93</v>
          </cell>
          <cell r="I10">
            <v>18.3</v>
          </cell>
          <cell r="J10">
            <v>345</v>
          </cell>
          <cell r="K10">
            <v>29.34</v>
          </cell>
          <cell r="L10">
            <v>26.54</v>
          </cell>
          <cell r="M10">
            <v>0</v>
          </cell>
          <cell r="N10">
            <v>0</v>
          </cell>
          <cell r="O10">
            <v>0</v>
          </cell>
          <cell r="P10">
            <v>1443</v>
          </cell>
          <cell r="Q10">
            <v>49.64</v>
          </cell>
          <cell r="R10">
            <v>45.15</v>
          </cell>
        </row>
        <row r="11">
          <cell r="C11" t="str">
            <v>Indian Bank</v>
          </cell>
          <cell r="D11">
            <v>38</v>
          </cell>
          <cell r="E11">
            <v>0.17</v>
          </cell>
          <cell r="F11">
            <v>0.17</v>
          </cell>
          <cell r="G11">
            <v>187</v>
          </cell>
          <cell r="H11">
            <v>4.72</v>
          </cell>
          <cell r="I11">
            <v>4.7</v>
          </cell>
          <cell r="J11">
            <v>131</v>
          </cell>
          <cell r="K11">
            <v>10.74</v>
          </cell>
          <cell r="L11">
            <v>10.74</v>
          </cell>
          <cell r="M11">
            <v>0</v>
          </cell>
          <cell r="N11">
            <v>0</v>
          </cell>
          <cell r="O11">
            <v>0</v>
          </cell>
          <cell r="P11">
            <v>356</v>
          </cell>
          <cell r="Q11">
            <v>15.63</v>
          </cell>
          <cell r="R11">
            <v>15.61</v>
          </cell>
        </row>
        <row r="12">
          <cell r="C12" t="str">
            <v>Indian Overseas Bank</v>
          </cell>
          <cell r="D12">
            <v>56</v>
          </cell>
          <cell r="E12">
            <v>0.26</v>
          </cell>
          <cell r="F12">
            <v>0.26</v>
          </cell>
          <cell r="G12">
            <v>244</v>
          </cell>
          <cell r="H12">
            <v>6.04</v>
          </cell>
          <cell r="I12">
            <v>6.04</v>
          </cell>
          <cell r="J12">
            <v>81</v>
          </cell>
          <cell r="K12">
            <v>6.23</v>
          </cell>
          <cell r="L12">
            <v>6.23</v>
          </cell>
          <cell r="M12">
            <v>5</v>
          </cell>
          <cell r="N12">
            <v>0.66</v>
          </cell>
          <cell r="O12">
            <v>0.66</v>
          </cell>
          <cell r="P12">
            <v>386</v>
          </cell>
          <cell r="Q12">
            <v>13.19</v>
          </cell>
          <cell r="R12">
            <v>13.19</v>
          </cell>
        </row>
        <row r="13">
          <cell r="C13" t="str">
            <v>Punjab National Bank</v>
          </cell>
          <cell r="D13">
            <v>1163</v>
          </cell>
          <cell r="E13">
            <v>5.28</v>
          </cell>
          <cell r="F13">
            <v>5.15</v>
          </cell>
          <cell r="G13">
            <v>6366</v>
          </cell>
          <cell r="H13">
            <v>142.38</v>
          </cell>
          <cell r="I13">
            <v>123.71</v>
          </cell>
          <cell r="J13">
            <v>2483</v>
          </cell>
          <cell r="K13">
            <v>209.82</v>
          </cell>
          <cell r="L13">
            <v>206.12</v>
          </cell>
          <cell r="M13">
            <v>8</v>
          </cell>
          <cell r="N13">
            <v>0.65</v>
          </cell>
          <cell r="O13">
            <v>0.52</v>
          </cell>
          <cell r="P13">
            <v>10020</v>
          </cell>
          <cell r="Q13">
            <v>358.14</v>
          </cell>
          <cell r="R13">
            <v>335.5</v>
          </cell>
        </row>
        <row r="14">
          <cell r="C14" t="str">
            <v>Union Bank of India</v>
          </cell>
          <cell r="D14">
            <v>273</v>
          </cell>
          <cell r="E14">
            <v>1</v>
          </cell>
          <cell r="F14">
            <v>0.96</v>
          </cell>
          <cell r="G14">
            <v>2924</v>
          </cell>
          <cell r="H14">
            <v>61.54</v>
          </cell>
          <cell r="I14">
            <v>58.52</v>
          </cell>
          <cell r="J14">
            <v>533</v>
          </cell>
          <cell r="K14">
            <v>45.72</v>
          </cell>
          <cell r="L14">
            <v>41.54</v>
          </cell>
          <cell r="M14">
            <v>1</v>
          </cell>
          <cell r="N14">
            <v>0.2</v>
          </cell>
          <cell r="O14">
            <v>0.2</v>
          </cell>
          <cell r="P14">
            <v>3731</v>
          </cell>
          <cell r="Q14">
            <v>108.46</v>
          </cell>
          <cell r="R14">
            <v>101.22</v>
          </cell>
        </row>
        <row r="15">
          <cell r="C15" t="str">
            <v>Punjab &amp; Sind Bank</v>
          </cell>
          <cell r="D15">
            <v>0</v>
          </cell>
          <cell r="E15">
            <v>0</v>
          </cell>
          <cell r="F15">
            <v>0</v>
          </cell>
          <cell r="G15">
            <v>118</v>
          </cell>
          <cell r="H15">
            <v>3.39</v>
          </cell>
          <cell r="I15">
            <v>3.36</v>
          </cell>
          <cell r="J15">
            <v>60</v>
          </cell>
          <cell r="K15">
            <v>4.74</v>
          </cell>
          <cell r="L15">
            <v>4.6900000000000004</v>
          </cell>
          <cell r="M15">
            <v>0</v>
          </cell>
          <cell r="N15">
            <v>0</v>
          </cell>
          <cell r="O15">
            <v>0</v>
          </cell>
          <cell r="P15">
            <v>178</v>
          </cell>
          <cell r="Q15">
            <v>8.1199999999999992</v>
          </cell>
          <cell r="R15">
            <v>8.06</v>
          </cell>
        </row>
        <row r="16">
          <cell r="C16" t="str">
            <v>UCO Bank</v>
          </cell>
          <cell r="D16">
            <v>490</v>
          </cell>
          <cell r="E16">
            <v>1.55</v>
          </cell>
          <cell r="F16">
            <v>1.51</v>
          </cell>
          <cell r="G16">
            <v>1518</v>
          </cell>
          <cell r="H16">
            <v>40.83</v>
          </cell>
          <cell r="I16">
            <v>40.5</v>
          </cell>
          <cell r="J16">
            <v>646</v>
          </cell>
          <cell r="K16">
            <v>50.09</v>
          </cell>
          <cell r="L16">
            <v>49.7</v>
          </cell>
          <cell r="M16">
            <v>6</v>
          </cell>
          <cell r="N16">
            <v>1.05</v>
          </cell>
          <cell r="O16">
            <v>1.05</v>
          </cell>
          <cell r="P16">
            <v>2660</v>
          </cell>
          <cell r="Q16">
            <v>93.52</v>
          </cell>
          <cell r="R16">
            <v>92.76</v>
          </cell>
        </row>
        <row r="19">
          <cell r="C19" t="str">
            <v>Federal Bank</v>
          </cell>
          <cell r="D19">
            <v>0</v>
          </cell>
          <cell r="E19">
            <v>0</v>
          </cell>
          <cell r="F19">
            <v>0</v>
          </cell>
          <cell r="G19">
            <v>3</v>
          </cell>
          <cell r="H19">
            <v>0.12</v>
          </cell>
          <cell r="I19">
            <v>0.12</v>
          </cell>
          <cell r="J19">
            <v>3</v>
          </cell>
          <cell r="K19">
            <v>0.2</v>
          </cell>
          <cell r="L19">
            <v>0.2</v>
          </cell>
          <cell r="M19">
            <v>0</v>
          </cell>
          <cell r="N19">
            <v>0</v>
          </cell>
          <cell r="O19">
            <v>0</v>
          </cell>
          <cell r="P19">
            <v>6</v>
          </cell>
          <cell r="Q19">
            <v>0.32</v>
          </cell>
          <cell r="R19">
            <v>0.32</v>
          </cell>
        </row>
        <row r="20">
          <cell r="C20" t="str">
            <v>Karnataka Bank</v>
          </cell>
          <cell r="D20">
            <v>2</v>
          </cell>
          <cell r="E20">
            <v>0</v>
          </cell>
          <cell r="F20">
            <v>0</v>
          </cell>
          <cell r="G20">
            <v>26</v>
          </cell>
          <cell r="H20">
            <v>0.67</v>
          </cell>
          <cell r="I20">
            <v>0.05</v>
          </cell>
          <cell r="J20">
            <v>9</v>
          </cell>
          <cell r="K20">
            <v>0.75</v>
          </cell>
          <cell r="L20">
            <v>0.39</v>
          </cell>
          <cell r="M20">
            <v>0</v>
          </cell>
          <cell r="N20">
            <v>0</v>
          </cell>
          <cell r="O20">
            <v>0</v>
          </cell>
          <cell r="P20">
            <v>37</v>
          </cell>
          <cell r="Q20">
            <v>1.43</v>
          </cell>
          <cell r="R20">
            <v>0.44</v>
          </cell>
        </row>
        <row r="21">
          <cell r="C21" t="str">
            <v>Ratnakar Bank</v>
          </cell>
          <cell r="D21">
            <v>20151</v>
          </cell>
          <cell r="E21">
            <v>87.9</v>
          </cell>
          <cell r="F21">
            <v>87.9</v>
          </cell>
          <cell r="G21">
            <v>15585</v>
          </cell>
          <cell r="H21">
            <v>97.08</v>
          </cell>
          <cell r="I21">
            <v>97.08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35736</v>
          </cell>
          <cell r="Q21">
            <v>184.97</v>
          </cell>
          <cell r="R21">
            <v>184.97</v>
          </cell>
        </row>
        <row r="22">
          <cell r="C22" t="str">
            <v>South Indian Bank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C23" t="str">
            <v>ICICI Bank</v>
          </cell>
          <cell r="D23">
            <v>331</v>
          </cell>
          <cell r="E23">
            <v>1.41</v>
          </cell>
          <cell r="F23">
            <v>1.26</v>
          </cell>
          <cell r="G23">
            <v>11815</v>
          </cell>
          <cell r="H23">
            <v>340.37</v>
          </cell>
          <cell r="I23">
            <v>315.74</v>
          </cell>
          <cell r="J23">
            <v>3066</v>
          </cell>
          <cell r="K23">
            <v>214.05</v>
          </cell>
          <cell r="L23">
            <v>195.04</v>
          </cell>
          <cell r="M23">
            <v>182</v>
          </cell>
          <cell r="N23">
            <v>25.2</v>
          </cell>
          <cell r="O23">
            <v>23.09</v>
          </cell>
          <cell r="P23">
            <v>15394</v>
          </cell>
          <cell r="Q23">
            <v>581.03</v>
          </cell>
          <cell r="R23">
            <v>535.14</v>
          </cell>
        </row>
        <row r="24">
          <cell r="C24" t="str">
            <v>Axis Bank</v>
          </cell>
          <cell r="D24">
            <v>8534</v>
          </cell>
          <cell r="E24">
            <v>31.34</v>
          </cell>
          <cell r="F24">
            <v>31.34</v>
          </cell>
          <cell r="G24">
            <v>5763</v>
          </cell>
          <cell r="H24">
            <v>54.54</v>
          </cell>
          <cell r="I24">
            <v>54.54</v>
          </cell>
          <cell r="J24">
            <v>246</v>
          </cell>
          <cell r="K24">
            <v>18.98</v>
          </cell>
          <cell r="L24">
            <v>18.98</v>
          </cell>
          <cell r="M24">
            <v>4</v>
          </cell>
          <cell r="N24">
            <v>0.54</v>
          </cell>
          <cell r="O24">
            <v>0.54</v>
          </cell>
          <cell r="P24">
            <v>14547</v>
          </cell>
          <cell r="Q24">
            <v>105.41</v>
          </cell>
          <cell r="R24">
            <v>105.41</v>
          </cell>
        </row>
        <row r="25">
          <cell r="C25" t="str">
            <v>IndusInd Bank</v>
          </cell>
          <cell r="D25">
            <v>29608</v>
          </cell>
          <cell r="E25">
            <v>98.8</v>
          </cell>
          <cell r="F25">
            <v>98.8</v>
          </cell>
          <cell r="G25">
            <v>18790</v>
          </cell>
          <cell r="H25">
            <v>187.89</v>
          </cell>
          <cell r="I25">
            <v>187.89</v>
          </cell>
          <cell r="J25">
            <v>200</v>
          </cell>
          <cell r="K25">
            <v>11.26</v>
          </cell>
          <cell r="L25">
            <v>11.26</v>
          </cell>
          <cell r="M25">
            <v>0</v>
          </cell>
          <cell r="N25">
            <v>0</v>
          </cell>
          <cell r="O25">
            <v>0</v>
          </cell>
          <cell r="P25">
            <v>48598</v>
          </cell>
          <cell r="Q25">
            <v>297.95</v>
          </cell>
          <cell r="R25">
            <v>297.95</v>
          </cell>
        </row>
        <row r="26">
          <cell r="C26" t="str">
            <v>Yes Bank</v>
          </cell>
          <cell r="D26">
            <v>2669</v>
          </cell>
          <cell r="E26">
            <v>13.69</v>
          </cell>
          <cell r="F26">
            <v>11.69</v>
          </cell>
          <cell r="G26">
            <v>2294</v>
          </cell>
          <cell r="H26">
            <v>20.190000000000001</v>
          </cell>
          <cell r="I26">
            <v>19.13</v>
          </cell>
          <cell r="J26">
            <v>115</v>
          </cell>
          <cell r="K26">
            <v>8.2200000000000006</v>
          </cell>
          <cell r="L26">
            <v>8.2200000000000006</v>
          </cell>
          <cell r="M26">
            <v>0</v>
          </cell>
          <cell r="N26">
            <v>0</v>
          </cell>
          <cell r="O26">
            <v>0</v>
          </cell>
          <cell r="P26">
            <v>5078</v>
          </cell>
          <cell r="Q26">
            <v>42.11</v>
          </cell>
          <cell r="R26">
            <v>39.049999999999997</v>
          </cell>
        </row>
        <row r="27">
          <cell r="C27" t="str">
            <v>HDFC Bank</v>
          </cell>
          <cell r="D27">
            <v>669</v>
          </cell>
          <cell r="E27">
            <v>2.84</v>
          </cell>
          <cell r="F27">
            <v>2.84</v>
          </cell>
          <cell r="G27">
            <v>2665</v>
          </cell>
          <cell r="H27">
            <v>43.84</v>
          </cell>
          <cell r="I27">
            <v>43.84</v>
          </cell>
          <cell r="J27">
            <v>543</v>
          </cell>
          <cell r="K27">
            <v>39.58</v>
          </cell>
          <cell r="L27">
            <v>39.58</v>
          </cell>
          <cell r="M27">
            <v>12</v>
          </cell>
          <cell r="N27">
            <v>1.67</v>
          </cell>
          <cell r="O27">
            <v>1.67</v>
          </cell>
          <cell r="P27">
            <v>3889</v>
          </cell>
          <cell r="Q27">
            <v>87.93</v>
          </cell>
          <cell r="R27">
            <v>87.93</v>
          </cell>
        </row>
        <row r="28">
          <cell r="C28" t="str">
            <v>DCB Bank</v>
          </cell>
          <cell r="D28">
            <v>538</v>
          </cell>
          <cell r="E28">
            <v>2.0499999999999998</v>
          </cell>
          <cell r="F28">
            <v>2.0499999999999998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538</v>
          </cell>
          <cell r="Q28">
            <v>2.0499999999999998</v>
          </cell>
          <cell r="R28">
            <v>2.0499999999999998</v>
          </cell>
        </row>
        <row r="29">
          <cell r="C29" t="str">
            <v>Kotak Mahindra Bank</v>
          </cell>
          <cell r="D29">
            <v>244</v>
          </cell>
          <cell r="E29">
            <v>1</v>
          </cell>
          <cell r="F29">
            <v>1</v>
          </cell>
          <cell r="G29">
            <v>678</v>
          </cell>
          <cell r="H29">
            <v>4.03</v>
          </cell>
          <cell r="I29">
            <v>4.03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922</v>
          </cell>
          <cell r="Q29">
            <v>5.03</v>
          </cell>
          <cell r="R29">
            <v>5.03</v>
          </cell>
        </row>
        <row r="30">
          <cell r="C30" t="str">
            <v>Bandhan Bank</v>
          </cell>
          <cell r="D30">
            <v>5214</v>
          </cell>
          <cell r="E30">
            <v>20.45</v>
          </cell>
          <cell r="F30">
            <v>20.45</v>
          </cell>
          <cell r="G30">
            <v>10094</v>
          </cell>
          <cell r="H30">
            <v>110.32</v>
          </cell>
          <cell r="I30">
            <v>110.32</v>
          </cell>
          <cell r="J30">
            <v>2</v>
          </cell>
          <cell r="K30">
            <v>0.15</v>
          </cell>
          <cell r="L30">
            <v>0.15</v>
          </cell>
          <cell r="M30">
            <v>0</v>
          </cell>
          <cell r="N30">
            <v>0</v>
          </cell>
          <cell r="O30">
            <v>0</v>
          </cell>
          <cell r="P30">
            <v>15310</v>
          </cell>
          <cell r="Q30">
            <v>130.91999999999999</v>
          </cell>
          <cell r="R30">
            <v>130.91999999999999</v>
          </cell>
        </row>
        <row r="31">
          <cell r="C31" t="str">
            <v>IDFC Bank Limited</v>
          </cell>
          <cell r="D31">
            <v>2864</v>
          </cell>
          <cell r="E31">
            <v>11.32</v>
          </cell>
          <cell r="F31">
            <v>11.32</v>
          </cell>
          <cell r="G31">
            <v>7783</v>
          </cell>
          <cell r="H31">
            <v>120.53</v>
          </cell>
          <cell r="I31">
            <v>120.5</v>
          </cell>
          <cell r="J31">
            <v>357</v>
          </cell>
          <cell r="K31">
            <v>22.78</v>
          </cell>
          <cell r="L31">
            <v>22.78</v>
          </cell>
          <cell r="M31">
            <v>0</v>
          </cell>
          <cell r="N31">
            <v>0</v>
          </cell>
          <cell r="O31">
            <v>0</v>
          </cell>
          <cell r="P31">
            <v>11004</v>
          </cell>
          <cell r="Q31">
            <v>154.63999999999999</v>
          </cell>
          <cell r="R31">
            <v>154.61000000000001</v>
          </cell>
        </row>
        <row r="32">
          <cell r="C32" t="str">
            <v>IDBI Bank Limited</v>
          </cell>
          <cell r="D32">
            <v>17</v>
          </cell>
          <cell r="E32">
            <v>0.08</v>
          </cell>
          <cell r="F32">
            <v>0.08</v>
          </cell>
          <cell r="G32">
            <v>286</v>
          </cell>
          <cell r="H32">
            <v>9.9499999999999993</v>
          </cell>
          <cell r="I32">
            <v>9.9499999999999993</v>
          </cell>
          <cell r="J32">
            <v>358</v>
          </cell>
          <cell r="K32">
            <v>31.05</v>
          </cell>
          <cell r="L32">
            <v>31.05</v>
          </cell>
          <cell r="M32">
            <v>10</v>
          </cell>
          <cell r="N32">
            <v>1.63</v>
          </cell>
          <cell r="O32">
            <v>1.63</v>
          </cell>
          <cell r="P32">
            <v>671</v>
          </cell>
          <cell r="Q32">
            <v>42.72</v>
          </cell>
          <cell r="R32">
            <v>42.72</v>
          </cell>
        </row>
        <row r="35">
          <cell r="C35" t="str">
            <v>SURYODAY MICRO FINANCE LIMITED</v>
          </cell>
          <cell r="D35">
            <v>1</v>
          </cell>
          <cell r="E35">
            <v>0.01</v>
          </cell>
          <cell r="F35">
            <v>0.01</v>
          </cell>
          <cell r="G35">
            <v>8695</v>
          </cell>
          <cell r="H35">
            <v>53.33</v>
          </cell>
          <cell r="I35">
            <v>53.33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8696</v>
          </cell>
          <cell r="Q35">
            <v>53.33</v>
          </cell>
          <cell r="R35">
            <v>53.33</v>
          </cell>
        </row>
        <row r="36">
          <cell r="C36" t="str">
            <v>Utkarsh Small Finance Bank</v>
          </cell>
          <cell r="D36">
            <v>1280</v>
          </cell>
          <cell r="E36">
            <v>5.3</v>
          </cell>
          <cell r="F36">
            <v>5.3</v>
          </cell>
          <cell r="G36">
            <v>1087</v>
          </cell>
          <cell r="H36">
            <v>6.71</v>
          </cell>
          <cell r="I36">
            <v>6.71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2367</v>
          </cell>
          <cell r="Q36">
            <v>12.01</v>
          </cell>
          <cell r="R36">
            <v>12.01</v>
          </cell>
        </row>
        <row r="37">
          <cell r="C37" t="str">
            <v>Ujjivan Small Finance Bank</v>
          </cell>
          <cell r="D37">
            <v>5107</v>
          </cell>
          <cell r="E37">
            <v>21.75</v>
          </cell>
          <cell r="F37">
            <v>21.75</v>
          </cell>
          <cell r="G37">
            <v>9717</v>
          </cell>
          <cell r="H37">
            <v>80.2</v>
          </cell>
          <cell r="I37">
            <v>80.2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14824</v>
          </cell>
          <cell r="Q37">
            <v>101.95</v>
          </cell>
          <cell r="R37">
            <v>101.95</v>
          </cell>
        </row>
        <row r="38">
          <cell r="C38" t="str">
            <v>Equitas Small Finance Bank</v>
          </cell>
          <cell r="D38">
            <v>1487</v>
          </cell>
          <cell r="E38">
            <v>6.53</v>
          </cell>
          <cell r="F38">
            <v>6.53</v>
          </cell>
          <cell r="G38">
            <v>2369</v>
          </cell>
          <cell r="H38">
            <v>14.84</v>
          </cell>
          <cell r="I38">
            <v>14.84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3856</v>
          </cell>
          <cell r="Q38">
            <v>21.37</v>
          </cell>
          <cell r="R38">
            <v>21.37</v>
          </cell>
        </row>
        <row r="39">
          <cell r="C39" t="str">
            <v>AU Small Finance Bank Limited</v>
          </cell>
          <cell r="D39">
            <v>7736</v>
          </cell>
          <cell r="E39">
            <v>33.81</v>
          </cell>
          <cell r="F39">
            <v>33.81</v>
          </cell>
          <cell r="G39">
            <v>8974</v>
          </cell>
          <cell r="H39">
            <v>54.16</v>
          </cell>
          <cell r="I39">
            <v>54.16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16710</v>
          </cell>
          <cell r="Q39">
            <v>87.96</v>
          </cell>
          <cell r="R39">
            <v>87.96</v>
          </cell>
        </row>
        <row r="40">
          <cell r="C40" t="str">
            <v>ESAF Small Finance Bank</v>
          </cell>
          <cell r="D40">
            <v>124</v>
          </cell>
          <cell r="E40">
            <v>0.56000000000000005</v>
          </cell>
          <cell r="F40">
            <v>0.56000000000000005</v>
          </cell>
          <cell r="G40">
            <v>135</v>
          </cell>
          <cell r="H40">
            <v>0.87</v>
          </cell>
          <cell r="I40">
            <v>0.87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259</v>
          </cell>
          <cell r="Q40">
            <v>1.43</v>
          </cell>
          <cell r="R40">
            <v>1.43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RANCH"/>
      <sheetName val="1A"/>
      <sheetName val="CD RATIO"/>
      <sheetName val="DISTRICT"/>
      <sheetName val="KEY BUSI"/>
      <sheetName val="SPECIAL CAT"/>
      <sheetName val="OS AGRI"/>
      <sheetName val="OS MSME"/>
      <sheetName val="OS OPS"/>
      <sheetName val="OS NPS"/>
      <sheetName val="HOUSING"/>
      <sheetName val="EDUCATION"/>
      <sheetName val="NPA ALL"/>
      <sheetName val="NPA P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D9">
            <v>1620483</v>
          </cell>
          <cell r="E9">
            <v>5987031</v>
          </cell>
          <cell r="G9">
            <v>2069935</v>
          </cell>
          <cell r="J9">
            <v>1096101</v>
          </cell>
          <cell r="M9">
            <v>129414</v>
          </cell>
          <cell r="P9">
            <v>374767</v>
          </cell>
        </row>
        <row r="10">
          <cell r="D10">
            <v>244678</v>
          </cell>
          <cell r="E10">
            <v>1006941</v>
          </cell>
          <cell r="G10">
            <v>296734</v>
          </cell>
          <cell r="J10">
            <v>180800</v>
          </cell>
          <cell r="M10">
            <v>17010</v>
          </cell>
          <cell r="P10">
            <v>145040</v>
          </cell>
        </row>
        <row r="11">
          <cell r="D11">
            <v>23434</v>
          </cell>
          <cell r="E11">
            <v>801395</v>
          </cell>
          <cell r="G11">
            <v>23039</v>
          </cell>
          <cell r="J11">
            <v>70841</v>
          </cell>
          <cell r="M11">
            <v>12654</v>
          </cell>
          <cell r="P11">
            <v>34732</v>
          </cell>
        </row>
        <row r="12">
          <cell r="D12">
            <v>183874</v>
          </cell>
          <cell r="E12">
            <v>1803994</v>
          </cell>
          <cell r="G12">
            <v>337307</v>
          </cell>
          <cell r="J12">
            <v>425337</v>
          </cell>
          <cell r="M12">
            <v>133862</v>
          </cell>
          <cell r="P12">
            <v>124825</v>
          </cell>
        </row>
        <row r="13">
          <cell r="D13">
            <v>116867</v>
          </cell>
          <cell r="E13">
            <v>795454</v>
          </cell>
          <cell r="G13">
            <v>239448</v>
          </cell>
          <cell r="J13">
            <v>195079</v>
          </cell>
          <cell r="M13">
            <v>11645</v>
          </cell>
          <cell r="P13">
            <v>94107</v>
          </cell>
        </row>
        <row r="14">
          <cell r="D14">
            <v>59085</v>
          </cell>
          <cell r="E14">
            <v>676112</v>
          </cell>
          <cell r="G14">
            <v>90912</v>
          </cell>
          <cell r="J14">
            <v>147086</v>
          </cell>
          <cell r="M14">
            <v>36873</v>
          </cell>
          <cell r="P14">
            <v>42003</v>
          </cell>
        </row>
        <row r="15">
          <cell r="D15">
            <v>36713</v>
          </cell>
          <cell r="E15">
            <v>388839</v>
          </cell>
          <cell r="G15">
            <v>37050</v>
          </cell>
          <cell r="J15">
            <v>52484</v>
          </cell>
          <cell r="M15">
            <v>16979</v>
          </cell>
          <cell r="P15">
            <v>26254</v>
          </cell>
        </row>
        <row r="16">
          <cell r="D16">
            <v>829954</v>
          </cell>
          <cell r="E16">
            <v>5517236</v>
          </cell>
          <cell r="G16">
            <v>1773801</v>
          </cell>
          <cell r="J16">
            <v>948321</v>
          </cell>
          <cell r="M16">
            <v>236590</v>
          </cell>
          <cell r="P16">
            <v>390601</v>
          </cell>
        </row>
        <row r="17">
          <cell r="D17">
            <v>513367</v>
          </cell>
          <cell r="E17">
            <v>215693</v>
          </cell>
          <cell r="G17">
            <v>69115</v>
          </cell>
          <cell r="J17">
            <v>57965</v>
          </cell>
          <cell r="M17">
            <v>6985</v>
          </cell>
          <cell r="P17">
            <v>20446</v>
          </cell>
        </row>
        <row r="18">
          <cell r="D18">
            <v>226998</v>
          </cell>
          <cell r="E18">
            <v>1544700</v>
          </cell>
          <cell r="G18">
            <v>389435</v>
          </cell>
          <cell r="J18">
            <v>333166</v>
          </cell>
          <cell r="M18">
            <v>80935</v>
          </cell>
          <cell r="P18">
            <v>88741</v>
          </cell>
        </row>
        <row r="19">
          <cell r="D19">
            <v>210205</v>
          </cell>
          <cell r="E19">
            <v>1131576</v>
          </cell>
          <cell r="G19">
            <v>271016</v>
          </cell>
          <cell r="J19">
            <v>328355</v>
          </cell>
          <cell r="M19">
            <v>5845</v>
          </cell>
          <cell r="P19">
            <v>183969</v>
          </cell>
        </row>
        <row r="20">
          <cell r="D20">
            <v>2283738</v>
          </cell>
          <cell r="E20">
            <v>16091011</v>
          </cell>
          <cell r="G20">
            <v>2288613</v>
          </cell>
          <cell r="J20">
            <v>1785779</v>
          </cell>
          <cell r="M20">
            <v>3057352</v>
          </cell>
          <cell r="P20">
            <v>1722965</v>
          </cell>
        </row>
        <row r="23">
          <cell r="D23">
            <v>696851</v>
          </cell>
          <cell r="E23">
            <v>3513304</v>
          </cell>
          <cell r="G23">
            <v>885687</v>
          </cell>
          <cell r="J23">
            <v>1192405</v>
          </cell>
          <cell r="M23">
            <v>151661</v>
          </cell>
          <cell r="P23">
            <v>160439</v>
          </cell>
        </row>
        <row r="24">
          <cell r="D24">
            <v>342572</v>
          </cell>
          <cell r="E24">
            <v>554486</v>
          </cell>
          <cell r="G24">
            <v>37231</v>
          </cell>
          <cell r="J24">
            <v>68994</v>
          </cell>
          <cell r="M24">
            <v>3132</v>
          </cell>
          <cell r="P24">
            <v>105493</v>
          </cell>
        </row>
        <row r="25">
          <cell r="D25">
            <v>16660</v>
          </cell>
          <cell r="E25">
            <v>20145</v>
          </cell>
          <cell r="G25">
            <v>7092</v>
          </cell>
          <cell r="J25">
            <v>1252</v>
          </cell>
          <cell r="M25">
            <v>0</v>
          </cell>
          <cell r="P25">
            <v>94</v>
          </cell>
        </row>
        <row r="26">
          <cell r="D26">
            <v>1751</v>
          </cell>
          <cell r="E26">
            <v>110505</v>
          </cell>
          <cell r="G26">
            <v>1025</v>
          </cell>
          <cell r="J26">
            <v>77721</v>
          </cell>
          <cell r="M26">
            <v>320</v>
          </cell>
          <cell r="P26">
            <v>2517</v>
          </cell>
        </row>
        <row r="27">
          <cell r="D27">
            <v>69710</v>
          </cell>
          <cell r="E27">
            <v>281934</v>
          </cell>
          <cell r="G27">
            <v>69667</v>
          </cell>
          <cell r="J27">
            <v>51464</v>
          </cell>
          <cell r="M27">
            <v>357</v>
          </cell>
          <cell r="P27">
            <v>61373</v>
          </cell>
        </row>
        <row r="28">
          <cell r="D28">
            <v>641</v>
          </cell>
          <cell r="E28">
            <v>3161</v>
          </cell>
          <cell r="G28">
            <v>924</v>
          </cell>
          <cell r="J28">
            <v>135</v>
          </cell>
          <cell r="M28">
            <v>0</v>
          </cell>
          <cell r="P28">
            <v>72</v>
          </cell>
        </row>
        <row r="29">
          <cell r="D29">
            <v>7401</v>
          </cell>
          <cell r="E29">
            <v>209383</v>
          </cell>
          <cell r="G29">
            <v>5694</v>
          </cell>
          <cell r="J29">
            <v>17872</v>
          </cell>
          <cell r="M29">
            <v>8227</v>
          </cell>
          <cell r="P29">
            <v>1570</v>
          </cell>
        </row>
        <row r="30">
          <cell r="D30">
            <v>2855807</v>
          </cell>
          <cell r="E30">
            <v>11035807</v>
          </cell>
          <cell r="G30">
            <v>1986078</v>
          </cell>
          <cell r="J30">
            <v>3160444</v>
          </cell>
          <cell r="M30">
            <v>599266</v>
          </cell>
          <cell r="P30">
            <v>1046216</v>
          </cell>
        </row>
        <row r="31">
          <cell r="D31">
            <v>988492</v>
          </cell>
          <cell r="E31">
            <v>6560674</v>
          </cell>
          <cell r="G31">
            <v>1165666</v>
          </cell>
          <cell r="J31">
            <v>2544704</v>
          </cell>
          <cell r="M31">
            <v>277368</v>
          </cell>
          <cell r="P31">
            <v>119518</v>
          </cell>
        </row>
        <row r="32">
          <cell r="D32">
            <v>60790</v>
          </cell>
          <cell r="E32">
            <v>557763</v>
          </cell>
          <cell r="G32">
            <v>121238</v>
          </cell>
          <cell r="J32">
            <v>89612</v>
          </cell>
          <cell r="M32">
            <v>8623</v>
          </cell>
          <cell r="P32">
            <v>55793</v>
          </cell>
        </row>
        <row r="33">
          <cell r="D33">
            <v>645661</v>
          </cell>
          <cell r="E33">
            <v>1044558</v>
          </cell>
          <cell r="G33">
            <v>147292</v>
          </cell>
          <cell r="J33">
            <v>330791</v>
          </cell>
          <cell r="M33">
            <v>15145</v>
          </cell>
          <cell r="P33">
            <v>38087</v>
          </cell>
        </row>
        <row r="34">
          <cell r="D34">
            <v>820125</v>
          </cell>
          <cell r="E34">
            <v>1608178</v>
          </cell>
          <cell r="G34">
            <v>291567</v>
          </cell>
          <cell r="J34">
            <v>548535</v>
          </cell>
          <cell r="M34">
            <v>38700</v>
          </cell>
          <cell r="P34">
            <v>31060</v>
          </cell>
        </row>
        <row r="35">
          <cell r="D35">
            <v>1000</v>
          </cell>
          <cell r="E35">
            <v>8639</v>
          </cell>
          <cell r="G35">
            <v>349</v>
          </cell>
          <cell r="J35">
            <v>911</v>
          </cell>
          <cell r="M35">
            <v>436</v>
          </cell>
          <cell r="P35">
            <v>1202</v>
          </cell>
        </row>
        <row r="36">
          <cell r="D36">
            <v>1735</v>
          </cell>
          <cell r="E36">
            <v>47815</v>
          </cell>
          <cell r="G36">
            <v>4862</v>
          </cell>
          <cell r="J36">
            <v>8215</v>
          </cell>
          <cell r="M36">
            <v>12773</v>
          </cell>
          <cell r="P36">
            <v>3105</v>
          </cell>
        </row>
        <row r="37">
          <cell r="D37">
            <v>279</v>
          </cell>
          <cell r="E37">
            <v>7005</v>
          </cell>
          <cell r="G37">
            <v>4</v>
          </cell>
          <cell r="J37">
            <v>1324</v>
          </cell>
          <cell r="M37">
            <v>325</v>
          </cell>
          <cell r="P37">
            <v>84</v>
          </cell>
        </row>
        <row r="38">
          <cell r="D38">
            <v>235331</v>
          </cell>
          <cell r="E38">
            <v>2404805</v>
          </cell>
          <cell r="G38">
            <v>497847</v>
          </cell>
          <cell r="J38">
            <v>1000864</v>
          </cell>
          <cell r="M38">
            <v>157945</v>
          </cell>
          <cell r="P38">
            <v>5364</v>
          </cell>
        </row>
        <row r="39">
          <cell r="D39">
            <v>1986</v>
          </cell>
          <cell r="E39">
            <v>31494</v>
          </cell>
          <cell r="G39">
            <v>14707</v>
          </cell>
          <cell r="J39">
            <v>7699</v>
          </cell>
          <cell r="M39">
            <v>0</v>
          </cell>
          <cell r="P39">
            <v>209</v>
          </cell>
        </row>
        <row r="40">
          <cell r="D40">
            <v>332357</v>
          </cell>
          <cell r="E40">
            <v>175978</v>
          </cell>
          <cell r="G40">
            <v>115848</v>
          </cell>
          <cell r="J40">
            <v>24757</v>
          </cell>
          <cell r="M40">
            <v>1834</v>
          </cell>
          <cell r="P40">
            <v>4000</v>
          </cell>
        </row>
        <row r="41">
          <cell r="D41">
            <v>359</v>
          </cell>
          <cell r="E41">
            <v>19540</v>
          </cell>
          <cell r="G41">
            <v>602</v>
          </cell>
          <cell r="J41">
            <v>684</v>
          </cell>
          <cell r="M41">
            <v>448</v>
          </cell>
          <cell r="P41">
            <v>1113</v>
          </cell>
        </row>
        <row r="42">
          <cell r="D42">
            <v>462</v>
          </cell>
          <cell r="E42">
            <v>6208</v>
          </cell>
          <cell r="G42">
            <v>0</v>
          </cell>
          <cell r="J42">
            <v>2993</v>
          </cell>
          <cell r="M42">
            <v>0</v>
          </cell>
          <cell r="P42">
            <v>739</v>
          </cell>
        </row>
        <row r="43">
          <cell r="D43">
            <v>199538</v>
          </cell>
          <cell r="E43">
            <v>962347</v>
          </cell>
          <cell r="G43">
            <v>212563</v>
          </cell>
          <cell r="J43">
            <v>382607</v>
          </cell>
          <cell r="M43">
            <v>48616</v>
          </cell>
          <cell r="P43">
            <v>16041</v>
          </cell>
        </row>
        <row r="44">
          <cell r="D44">
            <v>792</v>
          </cell>
          <cell r="E44">
            <v>6463</v>
          </cell>
          <cell r="G44">
            <v>100</v>
          </cell>
          <cell r="J44">
            <v>1078</v>
          </cell>
          <cell r="M44">
            <v>0</v>
          </cell>
          <cell r="P44">
            <v>1639</v>
          </cell>
        </row>
        <row r="48">
          <cell r="D48">
            <v>1070245</v>
          </cell>
          <cell r="E48">
            <v>2734007</v>
          </cell>
          <cell r="G48">
            <v>1994855</v>
          </cell>
          <cell r="J48">
            <v>257384</v>
          </cell>
          <cell r="M48">
            <v>5470</v>
          </cell>
          <cell r="P48">
            <v>86671</v>
          </cell>
        </row>
        <row r="49">
          <cell r="D49">
            <v>505964</v>
          </cell>
          <cell r="E49">
            <v>1476241</v>
          </cell>
          <cell r="G49">
            <v>855764</v>
          </cell>
          <cell r="J49">
            <v>81786</v>
          </cell>
          <cell r="M49">
            <v>0</v>
          </cell>
          <cell r="P49">
            <v>175768</v>
          </cell>
        </row>
        <row r="52">
          <cell r="D52">
            <v>2924096</v>
          </cell>
          <cell r="E52">
            <v>2034842</v>
          </cell>
          <cell r="G52">
            <v>1691538</v>
          </cell>
          <cell r="J52">
            <v>39906</v>
          </cell>
          <cell r="M52">
            <v>0</v>
          </cell>
          <cell r="P52">
            <v>20033</v>
          </cell>
        </row>
        <row r="53">
          <cell r="D53">
            <v>58897</v>
          </cell>
          <cell r="E53">
            <v>86073</v>
          </cell>
          <cell r="G53">
            <v>68681</v>
          </cell>
          <cell r="J53">
            <v>2577</v>
          </cell>
          <cell r="M53">
            <v>18</v>
          </cell>
          <cell r="P53">
            <v>8933</v>
          </cell>
        </row>
        <row r="56">
          <cell r="D56">
            <v>1136617</v>
          </cell>
          <cell r="E56">
            <v>3107606</v>
          </cell>
          <cell r="G56">
            <v>373332</v>
          </cell>
          <cell r="J56">
            <v>1313408</v>
          </cell>
          <cell r="M56">
            <v>43733</v>
          </cell>
          <cell r="P56">
            <v>187097</v>
          </cell>
        </row>
        <row r="57">
          <cell r="D57">
            <v>81941</v>
          </cell>
          <cell r="E57">
            <v>158139</v>
          </cell>
          <cell r="G57">
            <v>18274</v>
          </cell>
          <cell r="J57">
            <v>59062</v>
          </cell>
          <cell r="M57">
            <v>2396</v>
          </cell>
          <cell r="P57">
            <v>8619</v>
          </cell>
        </row>
        <row r="58">
          <cell r="D58">
            <v>124060</v>
          </cell>
          <cell r="E58">
            <v>199461</v>
          </cell>
          <cell r="G58">
            <v>29306</v>
          </cell>
          <cell r="J58">
            <v>66565</v>
          </cell>
          <cell r="M58">
            <v>7</v>
          </cell>
          <cell r="P58">
            <v>75164</v>
          </cell>
        </row>
        <row r="59">
          <cell r="D59">
            <v>219246</v>
          </cell>
          <cell r="E59">
            <v>150954</v>
          </cell>
          <cell r="G59">
            <v>34625</v>
          </cell>
          <cell r="J59">
            <v>27185</v>
          </cell>
          <cell r="M59">
            <v>97</v>
          </cell>
          <cell r="P59">
            <v>55247</v>
          </cell>
        </row>
        <row r="60">
          <cell r="D60">
            <v>48882</v>
          </cell>
          <cell r="E60">
            <v>41833</v>
          </cell>
          <cell r="G60">
            <v>7971</v>
          </cell>
          <cell r="J60">
            <v>14642</v>
          </cell>
          <cell r="M60">
            <v>217</v>
          </cell>
          <cell r="P60">
            <v>2882</v>
          </cell>
        </row>
        <row r="61">
          <cell r="D61">
            <v>448</v>
          </cell>
          <cell r="E61">
            <v>4978</v>
          </cell>
          <cell r="G61">
            <v>1431</v>
          </cell>
          <cell r="J61">
            <v>862</v>
          </cell>
          <cell r="M61">
            <v>28</v>
          </cell>
          <cell r="P61">
            <v>693</v>
          </cell>
        </row>
        <row r="62">
          <cell r="D62">
            <v>47256</v>
          </cell>
          <cell r="E62">
            <v>32218</v>
          </cell>
          <cell r="G62">
            <v>9763</v>
          </cell>
          <cell r="J62">
            <v>16779</v>
          </cell>
          <cell r="M62">
            <v>882</v>
          </cell>
          <cell r="P62">
            <v>442</v>
          </cell>
        </row>
        <row r="63">
          <cell r="D63">
            <v>29992</v>
          </cell>
          <cell r="E63">
            <v>17316</v>
          </cell>
          <cell r="G63">
            <v>3849</v>
          </cell>
          <cell r="J63">
            <v>587</v>
          </cell>
          <cell r="M63">
            <v>0</v>
          </cell>
          <cell r="P63">
            <v>2393</v>
          </cell>
        </row>
        <row r="64">
          <cell r="D64">
            <v>64272</v>
          </cell>
          <cell r="E64">
            <v>22810</v>
          </cell>
          <cell r="G64">
            <v>17592</v>
          </cell>
          <cell r="J64">
            <v>2600</v>
          </cell>
          <cell r="M64">
            <v>215</v>
          </cell>
          <cell r="P64">
            <v>1142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>
        <row r="9">
          <cell r="F9">
            <v>208171</v>
          </cell>
        </row>
        <row r="10">
          <cell r="F10">
            <v>37170</v>
          </cell>
        </row>
        <row r="11">
          <cell r="F11">
            <v>3656</v>
          </cell>
        </row>
        <row r="12">
          <cell r="F12">
            <v>161968</v>
          </cell>
        </row>
        <row r="13">
          <cell r="F13">
            <v>75037</v>
          </cell>
        </row>
        <row r="14">
          <cell r="F14">
            <v>17888</v>
          </cell>
        </row>
        <row r="15">
          <cell r="F15">
            <v>12672</v>
          </cell>
        </row>
        <row r="16">
          <cell r="F16">
            <v>231843</v>
          </cell>
        </row>
        <row r="17">
          <cell r="F17">
            <v>14834</v>
          </cell>
        </row>
        <row r="18">
          <cell r="F18">
            <v>59439</v>
          </cell>
        </row>
        <row r="19">
          <cell r="F19">
            <v>51220</v>
          </cell>
        </row>
        <row r="20">
          <cell r="F20">
            <v>514677</v>
          </cell>
        </row>
        <row r="23">
          <cell r="F23">
            <v>78228</v>
          </cell>
        </row>
        <row r="24">
          <cell r="F24">
            <v>30834</v>
          </cell>
        </row>
        <row r="25">
          <cell r="F25">
            <v>19401</v>
          </cell>
        </row>
        <row r="26">
          <cell r="F26">
            <v>5117</v>
          </cell>
        </row>
        <row r="27">
          <cell r="F27">
            <v>9774</v>
          </cell>
        </row>
        <row r="28">
          <cell r="F28">
            <v>963</v>
          </cell>
        </row>
        <row r="29">
          <cell r="F29">
            <v>534</v>
          </cell>
        </row>
        <row r="30">
          <cell r="F30">
            <v>170205</v>
          </cell>
        </row>
        <row r="31">
          <cell r="F31">
            <v>129735</v>
          </cell>
        </row>
        <row r="32">
          <cell r="F32">
            <v>25857</v>
          </cell>
        </row>
        <row r="33">
          <cell r="F33">
            <v>13249</v>
          </cell>
        </row>
        <row r="34">
          <cell r="F34">
            <v>21758</v>
          </cell>
        </row>
        <row r="35">
          <cell r="F35">
            <v>215</v>
          </cell>
        </row>
        <row r="36">
          <cell r="F36">
            <v>7471</v>
          </cell>
        </row>
        <row r="37">
          <cell r="F37">
            <v>15</v>
          </cell>
        </row>
        <row r="38">
          <cell r="F38">
            <v>37472</v>
          </cell>
        </row>
        <row r="39">
          <cell r="F39">
            <v>570</v>
          </cell>
        </row>
        <row r="40">
          <cell r="F40">
            <v>15571</v>
          </cell>
        </row>
        <row r="41">
          <cell r="F41">
            <v>86</v>
          </cell>
        </row>
        <row r="42">
          <cell r="F42">
            <v>0</v>
          </cell>
        </row>
        <row r="43">
          <cell r="F43">
            <v>17045</v>
          </cell>
        </row>
        <row r="44">
          <cell r="F44">
            <v>922</v>
          </cell>
        </row>
        <row r="48">
          <cell r="F48">
            <v>39370</v>
          </cell>
        </row>
        <row r="49">
          <cell r="F49">
            <v>61912.959999999999</v>
          </cell>
        </row>
        <row r="52">
          <cell r="F52">
            <v>143417.47</v>
          </cell>
        </row>
        <row r="53">
          <cell r="F53">
            <v>18208.07</v>
          </cell>
        </row>
        <row r="56">
          <cell r="F56">
            <v>67435</v>
          </cell>
        </row>
        <row r="57">
          <cell r="F57">
            <v>10442</v>
          </cell>
        </row>
        <row r="58">
          <cell r="F58">
            <v>4196</v>
          </cell>
        </row>
        <row r="59">
          <cell r="F59">
            <v>1437</v>
          </cell>
        </row>
        <row r="60">
          <cell r="F60">
            <v>3598</v>
          </cell>
        </row>
        <row r="61">
          <cell r="F61">
            <v>39</v>
          </cell>
        </row>
        <row r="62">
          <cell r="F62">
            <v>2804</v>
          </cell>
        </row>
        <row r="63">
          <cell r="F63">
            <v>1919</v>
          </cell>
        </row>
        <row r="64">
          <cell r="F64">
            <v>2242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workbookViewId="0">
      <selection sqref="A1:E1048576"/>
    </sheetView>
  </sheetViews>
  <sheetFormatPr defaultRowHeight="15" x14ac:dyDescent="0.25"/>
  <cols>
    <col min="1" max="1" width="5.7109375" style="15" bestFit="1" customWidth="1"/>
    <col min="2" max="2" width="30" bestFit="1" customWidth="1"/>
    <col min="3" max="3" width="19" bestFit="1" customWidth="1"/>
    <col min="4" max="4" width="20" customWidth="1"/>
    <col min="5" max="5" width="15.85546875" bestFit="1" customWidth="1"/>
  </cols>
  <sheetData>
    <row r="1" spans="1:5" ht="15.75" x14ac:dyDescent="0.25">
      <c r="A1" s="1"/>
      <c r="B1" s="2"/>
      <c r="C1" s="2"/>
      <c r="D1" s="2"/>
      <c r="E1" s="3" t="s">
        <v>0</v>
      </c>
    </row>
    <row r="2" spans="1:5" ht="15.75" x14ac:dyDescent="0.25">
      <c r="A2" s="4" t="s">
        <v>1</v>
      </c>
      <c r="B2" s="4"/>
      <c r="C2" s="4"/>
      <c r="D2" s="4"/>
      <c r="E2" s="4"/>
    </row>
    <row r="3" spans="1:5" ht="15.75" x14ac:dyDescent="0.25">
      <c r="A3" s="4" t="s">
        <v>2</v>
      </c>
      <c r="B3" s="4"/>
      <c r="C3" s="4"/>
      <c r="D3" s="4"/>
      <c r="E3" s="4"/>
    </row>
    <row r="4" spans="1:5" ht="15.75" x14ac:dyDescent="0.25">
      <c r="A4" s="4" t="s">
        <v>3</v>
      </c>
      <c r="B4" s="4"/>
      <c r="C4" s="4"/>
      <c r="D4" s="4"/>
      <c r="E4" s="4"/>
    </row>
    <row r="5" spans="1:5" ht="15.75" x14ac:dyDescent="0.25">
      <c r="A5" s="5" t="s">
        <v>4</v>
      </c>
      <c r="B5" s="5"/>
      <c r="C5" s="5"/>
      <c r="D5" s="5"/>
      <c r="E5" s="5"/>
    </row>
    <row r="6" spans="1:5" ht="47.25" x14ac:dyDescent="0.25">
      <c r="A6" s="6" t="s">
        <v>5</v>
      </c>
      <c r="B6" s="6" t="s">
        <v>6</v>
      </c>
      <c r="C6" s="7" t="s">
        <v>7</v>
      </c>
      <c r="D6" s="7" t="s">
        <v>8</v>
      </c>
      <c r="E6" s="7" t="s">
        <v>9</v>
      </c>
    </row>
    <row r="7" spans="1:5" ht="15.75" x14ac:dyDescent="0.25">
      <c r="A7" s="6"/>
      <c r="B7" s="6"/>
      <c r="C7" s="8" t="s">
        <v>10</v>
      </c>
      <c r="D7" s="8" t="s">
        <v>10</v>
      </c>
      <c r="E7" s="8" t="s">
        <v>11</v>
      </c>
    </row>
    <row r="8" spans="1:5" ht="15.75" x14ac:dyDescent="0.25">
      <c r="A8" s="9">
        <v>1</v>
      </c>
      <c r="B8" s="10" t="s">
        <v>12</v>
      </c>
      <c r="C8" s="10">
        <v>3160</v>
      </c>
      <c r="D8" s="10">
        <f>VLOOKUP(B8,'[1]BankWise Disbursement Report (6'!$C$7:$R$16,16,0)</f>
        <v>368.07</v>
      </c>
      <c r="E8" s="11">
        <f>D8/C8%</f>
        <v>11.647784810126582</v>
      </c>
    </row>
    <row r="9" spans="1:5" ht="15.75" x14ac:dyDescent="0.25">
      <c r="A9" s="9">
        <v>2</v>
      </c>
      <c r="B9" s="10" t="s">
        <v>13</v>
      </c>
      <c r="C9" s="10">
        <v>3309</v>
      </c>
      <c r="D9" s="10">
        <f>VLOOKUP(B9,'[1]BankWise Disbursement Report (6'!$C$7:$R$16,16,0)</f>
        <v>333.3</v>
      </c>
      <c r="E9" s="11">
        <f t="shared" ref="E9:E43" si="0">D9/C9%</f>
        <v>10.072529465095194</v>
      </c>
    </row>
    <row r="10" spans="1:5" ht="15.75" x14ac:dyDescent="0.25">
      <c r="A10" s="9">
        <v>3</v>
      </c>
      <c r="B10" s="10" t="s">
        <v>14</v>
      </c>
      <c r="C10" s="10">
        <v>245</v>
      </c>
      <c r="D10" s="10">
        <v>0</v>
      </c>
      <c r="E10" s="11">
        <f t="shared" si="0"/>
        <v>0</v>
      </c>
    </row>
    <row r="11" spans="1:5" ht="15.75" x14ac:dyDescent="0.25">
      <c r="A11" s="9">
        <v>4</v>
      </c>
      <c r="B11" s="10" t="s">
        <v>15</v>
      </c>
      <c r="C11" s="10">
        <v>100</v>
      </c>
      <c r="D11" s="10">
        <v>0</v>
      </c>
      <c r="E11" s="11">
        <f t="shared" si="0"/>
        <v>0</v>
      </c>
    </row>
    <row r="12" spans="1:5" ht="15.75" x14ac:dyDescent="0.25">
      <c r="A12" s="9">
        <v>5</v>
      </c>
      <c r="B12" s="10" t="s">
        <v>16</v>
      </c>
      <c r="C12" s="10">
        <v>600</v>
      </c>
      <c r="D12" s="10">
        <f>VLOOKUP(B12,'[1]BankWise Disbursement Report (6'!$C$7:$R$16,16,0)</f>
        <v>112.07</v>
      </c>
      <c r="E12" s="11">
        <f t="shared" si="0"/>
        <v>18.678333333333331</v>
      </c>
    </row>
    <row r="13" spans="1:5" ht="15.75" x14ac:dyDescent="0.25">
      <c r="A13" s="9">
        <v>6</v>
      </c>
      <c r="B13" s="10" t="s">
        <v>17</v>
      </c>
      <c r="C13" s="10">
        <v>243.36</v>
      </c>
      <c r="D13" s="10">
        <f>VLOOKUP(B13,'[1]BankWise Disbursement Report (6'!$C$7:$R$16,16,0)</f>
        <v>45.15</v>
      </c>
      <c r="E13" s="11">
        <f t="shared" si="0"/>
        <v>18.552761341222876</v>
      </c>
    </row>
    <row r="14" spans="1:5" ht="15.75" x14ac:dyDescent="0.25">
      <c r="A14" s="9">
        <v>7</v>
      </c>
      <c r="B14" s="10" t="s">
        <v>18</v>
      </c>
      <c r="C14" s="10">
        <v>207</v>
      </c>
      <c r="D14" s="10">
        <f>VLOOKUP(B14,'[1]BankWise Disbursement Report (6'!$C$7:$R$16,16,0)</f>
        <v>15.61</v>
      </c>
      <c r="E14" s="11">
        <f t="shared" si="0"/>
        <v>7.5410628019323678</v>
      </c>
    </row>
    <row r="15" spans="1:5" ht="15.75" x14ac:dyDescent="0.25">
      <c r="A15" s="9">
        <v>8</v>
      </c>
      <c r="B15" s="10" t="s">
        <v>19</v>
      </c>
      <c r="C15" s="10">
        <v>44</v>
      </c>
      <c r="D15" s="10">
        <f>VLOOKUP(B15,'[1]BankWise Disbursement Report (6'!$C$7:$R$16,16,0)</f>
        <v>13.19</v>
      </c>
      <c r="E15" s="11">
        <f t="shared" si="0"/>
        <v>29.977272727272727</v>
      </c>
    </row>
    <row r="16" spans="1:5" ht="15.75" x14ac:dyDescent="0.25">
      <c r="A16" s="9">
        <v>9</v>
      </c>
      <c r="B16" s="10" t="s">
        <v>20</v>
      </c>
      <c r="C16" s="10">
        <v>1495</v>
      </c>
      <c r="D16" s="10">
        <f>VLOOKUP(B16,'[1]BankWise Disbursement Report (6'!$C$7:$R$16,16,0)</f>
        <v>335.5</v>
      </c>
      <c r="E16" s="11">
        <f t="shared" si="0"/>
        <v>22.441471571906355</v>
      </c>
    </row>
    <row r="17" spans="1:5" ht="15.75" x14ac:dyDescent="0.25">
      <c r="A17" s="9">
        <v>10</v>
      </c>
      <c r="B17" s="10" t="s">
        <v>21</v>
      </c>
      <c r="C17" s="10">
        <v>406.54</v>
      </c>
      <c r="D17" s="10">
        <f>VLOOKUP(B17,'[1]BankWise Disbursement Report (6'!$C$7:$R$16,16,0)</f>
        <v>101.22</v>
      </c>
      <c r="E17" s="11">
        <f t="shared" si="0"/>
        <v>24.897919023958281</v>
      </c>
    </row>
    <row r="18" spans="1:5" ht="15.75" x14ac:dyDescent="0.25">
      <c r="A18" s="9">
        <v>11</v>
      </c>
      <c r="B18" s="10" t="s">
        <v>22</v>
      </c>
      <c r="C18" s="10">
        <v>94</v>
      </c>
      <c r="D18" s="10">
        <f>VLOOKUP(B18,'[1]BankWise Disbursement Report (6'!$C$7:$R$16,16,0)</f>
        <v>8.06</v>
      </c>
      <c r="E18" s="11">
        <f t="shared" si="0"/>
        <v>8.5744680851063837</v>
      </c>
    </row>
    <row r="19" spans="1:5" ht="15.75" x14ac:dyDescent="0.25">
      <c r="A19" s="9">
        <v>12</v>
      </c>
      <c r="B19" s="10" t="s">
        <v>23</v>
      </c>
      <c r="C19" s="10">
        <v>291</v>
      </c>
      <c r="D19" s="10">
        <f>VLOOKUP(B19,'[1]BankWise Disbursement Report (6'!$C$7:$R$16,16,0)</f>
        <v>92.76</v>
      </c>
      <c r="E19" s="11">
        <f t="shared" si="0"/>
        <v>31.876288659793815</v>
      </c>
    </row>
    <row r="20" spans="1:5" ht="15.75" x14ac:dyDescent="0.25">
      <c r="A20" s="9">
        <v>13</v>
      </c>
      <c r="B20" s="10" t="s">
        <v>24</v>
      </c>
      <c r="C20" s="10">
        <v>0</v>
      </c>
      <c r="D20" s="10">
        <f>VLOOKUP(B20,'[1]BankWise Disbursement Report (6'!$C$19:$R$32,16,0)</f>
        <v>0.32</v>
      </c>
      <c r="E20" s="11">
        <v>0</v>
      </c>
    </row>
    <row r="21" spans="1:5" ht="15.75" x14ac:dyDescent="0.25">
      <c r="A21" s="9">
        <v>14</v>
      </c>
      <c r="B21" s="10" t="s">
        <v>25</v>
      </c>
      <c r="C21" s="10">
        <v>0</v>
      </c>
      <c r="D21" s="10">
        <v>0</v>
      </c>
      <c r="E21" s="11">
        <v>0</v>
      </c>
    </row>
    <row r="22" spans="1:5" ht="15.75" x14ac:dyDescent="0.25">
      <c r="A22" s="9">
        <v>15</v>
      </c>
      <c r="B22" s="10" t="s">
        <v>26</v>
      </c>
      <c r="C22" s="10">
        <v>50.69</v>
      </c>
      <c r="D22" s="10">
        <f>VLOOKUP(B22,'[1]BankWise Disbursement Report (6'!$C$19:$R$32,16,0)</f>
        <v>0.44</v>
      </c>
      <c r="E22" s="11">
        <f t="shared" si="0"/>
        <v>0.86802130597751037</v>
      </c>
    </row>
    <row r="23" spans="1:5" ht="15.75" x14ac:dyDescent="0.25">
      <c r="A23" s="9">
        <v>16</v>
      </c>
      <c r="B23" s="10" t="s">
        <v>27</v>
      </c>
      <c r="C23" s="10">
        <v>0</v>
      </c>
      <c r="D23" s="10">
        <v>0</v>
      </c>
      <c r="E23" s="11">
        <v>0</v>
      </c>
    </row>
    <row r="24" spans="1:5" ht="15.75" x14ac:dyDescent="0.25">
      <c r="A24" s="9">
        <v>17</v>
      </c>
      <c r="B24" s="10" t="s">
        <v>28</v>
      </c>
      <c r="C24" s="10">
        <v>0</v>
      </c>
      <c r="D24" s="10">
        <v>0</v>
      </c>
      <c r="E24" s="11">
        <v>0</v>
      </c>
    </row>
    <row r="25" spans="1:5" ht="15.75" x14ac:dyDescent="0.25">
      <c r="A25" s="9">
        <v>18</v>
      </c>
      <c r="B25" s="10" t="s">
        <v>29</v>
      </c>
      <c r="C25" s="10">
        <v>158.74</v>
      </c>
      <c r="D25" s="10">
        <f>VLOOKUP(B25,'[1]BankWise Disbursement Report (6'!$C$19:$R$32,16,0)</f>
        <v>184.97</v>
      </c>
      <c r="E25" s="11">
        <f t="shared" si="0"/>
        <v>116.52387551971776</v>
      </c>
    </row>
    <row r="26" spans="1:5" ht="15.75" x14ac:dyDescent="0.25">
      <c r="A26" s="9">
        <v>19</v>
      </c>
      <c r="B26" s="10" t="s">
        <v>30</v>
      </c>
      <c r="C26" s="10">
        <v>12</v>
      </c>
      <c r="D26" s="10">
        <f>VLOOKUP(B26,'[1]BankWise Disbursement Report (6'!$C$19:$R$32,16,0)</f>
        <v>0</v>
      </c>
      <c r="E26" s="11">
        <f t="shared" si="0"/>
        <v>0</v>
      </c>
    </row>
    <row r="27" spans="1:5" ht="15.75" x14ac:dyDescent="0.25">
      <c r="A27" s="9">
        <v>20</v>
      </c>
      <c r="B27" s="10" t="s">
        <v>31</v>
      </c>
      <c r="C27" s="10">
        <v>1957.23</v>
      </c>
      <c r="D27" s="10">
        <f>VLOOKUP(B27,'[1]BankWise Disbursement Report (6'!$C$19:$R$32,16,0)</f>
        <v>535.14</v>
      </c>
      <c r="E27" s="11">
        <f t="shared" si="0"/>
        <v>27.341702303766038</v>
      </c>
    </row>
    <row r="28" spans="1:5" ht="15.75" x14ac:dyDescent="0.25">
      <c r="A28" s="9">
        <v>21</v>
      </c>
      <c r="B28" s="10" t="s">
        <v>32</v>
      </c>
      <c r="C28" s="10">
        <v>706</v>
      </c>
      <c r="D28" s="10">
        <f>VLOOKUP(B28,'[1]BankWise Disbursement Report (6'!$C$19:$R$32,16,0)</f>
        <v>105.41</v>
      </c>
      <c r="E28" s="11">
        <f t="shared" si="0"/>
        <v>14.930594900849858</v>
      </c>
    </row>
    <row r="29" spans="1:5" ht="15.75" x14ac:dyDescent="0.25">
      <c r="A29" s="9">
        <v>22</v>
      </c>
      <c r="B29" s="10" t="s">
        <v>33</v>
      </c>
      <c r="C29" s="10">
        <v>2216.5100000000002</v>
      </c>
      <c r="D29" s="10">
        <f>VLOOKUP(B29,'[1]BankWise Disbursement Report (6'!$C$19:$R$32,16,0)</f>
        <v>297.95</v>
      </c>
      <c r="E29" s="11">
        <f t="shared" si="0"/>
        <v>13.442303440995076</v>
      </c>
    </row>
    <row r="30" spans="1:5" ht="15.75" x14ac:dyDescent="0.25">
      <c r="A30" s="9">
        <v>23</v>
      </c>
      <c r="B30" s="10" t="s">
        <v>34</v>
      </c>
      <c r="C30" s="10">
        <v>294</v>
      </c>
      <c r="D30" s="10">
        <f>VLOOKUP(B30,'[1]BankWise Disbursement Report (6'!$C$19:$R$32,16,0)</f>
        <v>39.049999999999997</v>
      </c>
      <c r="E30" s="11">
        <f t="shared" si="0"/>
        <v>13.282312925170068</v>
      </c>
    </row>
    <row r="31" spans="1:5" ht="15.75" x14ac:dyDescent="0.25">
      <c r="A31" s="9">
        <v>24</v>
      </c>
      <c r="B31" s="10" t="s">
        <v>35</v>
      </c>
      <c r="C31" s="10">
        <v>1361.71</v>
      </c>
      <c r="D31" s="10">
        <f>VLOOKUP(B31,'[1]BankWise Disbursement Report (6'!$C$19:$R$32,16,0)</f>
        <v>87.93</v>
      </c>
      <c r="E31" s="11">
        <f t="shared" si="0"/>
        <v>6.4573220436069354</v>
      </c>
    </row>
    <row r="32" spans="1:5" ht="15.75" x14ac:dyDescent="0.25">
      <c r="A32" s="9">
        <v>25</v>
      </c>
      <c r="B32" s="10" t="s">
        <v>36</v>
      </c>
      <c r="C32" s="10">
        <v>41</v>
      </c>
      <c r="D32" s="10">
        <f>VLOOKUP(B32,'[1]BankWise Disbursement Report (6'!$C$19:$R$32,16,0)</f>
        <v>2.0499999999999998</v>
      </c>
      <c r="E32" s="11">
        <f t="shared" si="0"/>
        <v>5</v>
      </c>
    </row>
    <row r="33" spans="1:5" ht="15.75" x14ac:dyDescent="0.25">
      <c r="A33" s="9">
        <v>26</v>
      </c>
      <c r="B33" s="10" t="s">
        <v>37</v>
      </c>
      <c r="C33" s="10">
        <v>149</v>
      </c>
      <c r="D33" s="10">
        <f>VLOOKUP(B33,'[1]BankWise Disbursement Report (6'!$C$19:$R$32,16,0)</f>
        <v>5.03</v>
      </c>
      <c r="E33" s="11">
        <f t="shared" si="0"/>
        <v>3.375838926174497</v>
      </c>
    </row>
    <row r="34" spans="1:5" ht="15.75" x14ac:dyDescent="0.25">
      <c r="A34" s="9">
        <v>27</v>
      </c>
      <c r="B34" s="10" t="s">
        <v>38</v>
      </c>
      <c r="C34" s="10">
        <v>787</v>
      </c>
      <c r="D34" s="10">
        <f>VLOOKUP(B34,'[1]BankWise Disbursement Report (6'!$C$19:$R$32,16,0)</f>
        <v>130.91999999999999</v>
      </c>
      <c r="E34" s="11">
        <f t="shared" si="0"/>
        <v>16.635324015247775</v>
      </c>
    </row>
    <row r="35" spans="1:5" ht="15.75" x14ac:dyDescent="0.25">
      <c r="A35" s="9">
        <v>28</v>
      </c>
      <c r="B35" s="10" t="s">
        <v>39</v>
      </c>
      <c r="C35" s="10">
        <v>904</v>
      </c>
      <c r="D35" s="10">
        <f>VLOOKUP(B35,'[1]BankWise Disbursement Report (6'!$C$19:$R$32,16,0)</f>
        <v>154.61000000000001</v>
      </c>
      <c r="E35" s="11">
        <f t="shared" si="0"/>
        <v>17.102876106194692</v>
      </c>
    </row>
    <row r="36" spans="1:5" ht="15.75" x14ac:dyDescent="0.25">
      <c r="A36" s="9">
        <v>29</v>
      </c>
      <c r="B36" s="10" t="s">
        <v>40</v>
      </c>
      <c r="C36" s="10">
        <v>0</v>
      </c>
      <c r="D36" s="10">
        <f>VLOOKUP(B36,'[1]BankWise Disbursement Report (6'!$C$19:$R$32,16,0)</f>
        <v>42.72</v>
      </c>
      <c r="E36" s="11">
        <v>104.73</v>
      </c>
    </row>
    <row r="37" spans="1:5" ht="15.75" x14ac:dyDescent="0.25">
      <c r="A37" s="9">
        <v>30</v>
      </c>
      <c r="B37" s="10" t="s">
        <v>41</v>
      </c>
      <c r="C37" s="10">
        <v>930</v>
      </c>
      <c r="D37" s="10">
        <v>0</v>
      </c>
      <c r="E37" s="11">
        <f t="shared" si="0"/>
        <v>0</v>
      </c>
    </row>
    <row r="38" spans="1:5" ht="15.75" x14ac:dyDescent="0.25">
      <c r="A38" s="9">
        <v>31</v>
      </c>
      <c r="B38" s="10" t="s">
        <v>42</v>
      </c>
      <c r="C38" s="10">
        <v>827</v>
      </c>
      <c r="D38" s="10">
        <v>0</v>
      </c>
      <c r="E38" s="11">
        <f t="shared" si="0"/>
        <v>0</v>
      </c>
    </row>
    <row r="39" spans="1:5" ht="15.75" x14ac:dyDescent="0.25">
      <c r="A39" s="9">
        <v>32</v>
      </c>
      <c r="B39" s="10" t="s">
        <v>43</v>
      </c>
      <c r="C39" s="10">
        <v>92.92</v>
      </c>
      <c r="D39" s="10">
        <f>VLOOKUP(B39,'[1]BankWise Disbursement Report (6'!$C$35:$R$40,16,0)</f>
        <v>12.01</v>
      </c>
      <c r="E39" s="11">
        <f t="shared" si="0"/>
        <v>12.925096857511837</v>
      </c>
    </row>
    <row r="40" spans="1:5" ht="15.75" x14ac:dyDescent="0.25">
      <c r="A40" s="9">
        <v>33</v>
      </c>
      <c r="B40" s="10" t="s">
        <v>44</v>
      </c>
      <c r="C40" s="10">
        <v>734.18</v>
      </c>
      <c r="D40" s="10">
        <f>VLOOKUP(B40,'[1]BankWise Disbursement Report (6'!$C$35:$R$40,16,0)</f>
        <v>101.95</v>
      </c>
      <c r="E40" s="11">
        <f t="shared" si="0"/>
        <v>13.886240431501813</v>
      </c>
    </row>
    <row r="41" spans="1:5" ht="15.75" x14ac:dyDescent="0.25">
      <c r="A41" s="9">
        <v>34</v>
      </c>
      <c r="B41" s="10" t="s">
        <v>45</v>
      </c>
      <c r="C41" s="10">
        <v>4</v>
      </c>
      <c r="D41" s="10">
        <v>0</v>
      </c>
      <c r="E41" s="11">
        <f t="shared" si="0"/>
        <v>0</v>
      </c>
    </row>
    <row r="42" spans="1:5" ht="15.75" x14ac:dyDescent="0.25">
      <c r="A42" s="9">
        <v>35</v>
      </c>
      <c r="B42" s="10" t="s">
        <v>46</v>
      </c>
      <c r="C42" s="10">
        <v>293</v>
      </c>
      <c r="D42" s="10">
        <f>VLOOKUP(B42,'[1]BankWise Disbursement Report (6'!$C$35:$R$40,16,0)</f>
        <v>21.37</v>
      </c>
      <c r="E42" s="11">
        <f t="shared" si="0"/>
        <v>7.2935153583617751</v>
      </c>
    </row>
    <row r="43" spans="1:5" ht="15.75" x14ac:dyDescent="0.25">
      <c r="A43" s="9">
        <v>36</v>
      </c>
      <c r="B43" s="10" t="s">
        <v>47</v>
      </c>
      <c r="C43" s="10">
        <v>975.8</v>
      </c>
      <c r="D43" s="10">
        <f>VLOOKUP(B43,'[1]BankWise Disbursement Report (6'!$C$35:$R$40,16,0)</f>
        <v>87.96</v>
      </c>
      <c r="E43" s="11">
        <f t="shared" si="0"/>
        <v>9.0141422422627588</v>
      </c>
    </row>
    <row r="44" spans="1:5" ht="15.75" x14ac:dyDescent="0.25">
      <c r="A44" s="9">
        <v>37</v>
      </c>
      <c r="B44" s="10" t="s">
        <v>48</v>
      </c>
      <c r="C44" s="10">
        <v>0</v>
      </c>
      <c r="D44" s="10">
        <v>0</v>
      </c>
      <c r="E44" s="11">
        <v>100</v>
      </c>
    </row>
    <row r="45" spans="1:5" ht="15.75" x14ac:dyDescent="0.25">
      <c r="A45" s="12" t="s">
        <v>49</v>
      </c>
      <c r="B45" s="12"/>
      <c r="C45" s="13">
        <f>SUM(C8:C44)</f>
        <v>22689.68</v>
      </c>
      <c r="D45" s="13">
        <f>SUM(D8:D44)</f>
        <v>3234.76</v>
      </c>
      <c r="E45" s="14">
        <f>D45/C45%</f>
        <v>14.256525433589191</v>
      </c>
    </row>
  </sheetData>
  <mergeCells count="7">
    <mergeCell ref="A45:B45"/>
    <mergeCell ref="A2:E2"/>
    <mergeCell ref="A3:E3"/>
    <mergeCell ref="A4:E4"/>
    <mergeCell ref="A5:E5"/>
    <mergeCell ref="A6:A7"/>
    <mergeCell ref="B6:B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1B03-A7BE-459B-B4B1-A013FCE87DBA}">
  <dimension ref="A1:M40"/>
  <sheetViews>
    <sheetView workbookViewId="0">
      <selection activeCell="R9" sqref="R9"/>
    </sheetView>
  </sheetViews>
  <sheetFormatPr defaultRowHeight="15" x14ac:dyDescent="0.25"/>
  <cols>
    <col min="1" max="1" width="6.140625" bestFit="1" customWidth="1"/>
    <col min="2" max="2" width="18.5703125" bestFit="1" customWidth="1"/>
    <col min="3" max="3" width="11.85546875" customWidth="1"/>
    <col min="4" max="4" width="11.5703125" customWidth="1"/>
    <col min="5" max="5" width="8.42578125" bestFit="1" customWidth="1"/>
    <col min="6" max="7" width="8.85546875" bestFit="1" customWidth="1"/>
    <col min="8" max="9" width="8.28515625" bestFit="1" customWidth="1"/>
    <col min="10" max="10" width="9" bestFit="1" customWidth="1"/>
    <col min="11" max="11" width="8.140625" bestFit="1" customWidth="1"/>
    <col min="12" max="13" width="9" bestFit="1" customWidth="1"/>
  </cols>
  <sheetData>
    <row r="1" spans="1:13" ht="15.75" x14ac:dyDescent="0.25">
      <c r="A1" s="170" t="s">
        <v>268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15.75" x14ac:dyDescent="0.25">
      <c r="L2" s="171" t="s">
        <v>269</v>
      </c>
      <c r="M2" s="171"/>
    </row>
    <row r="3" spans="1:13" x14ac:dyDescent="0.25">
      <c r="A3" s="172" t="s">
        <v>77</v>
      </c>
      <c r="B3" s="173" t="s">
        <v>270</v>
      </c>
      <c r="C3" s="174" t="s">
        <v>271</v>
      </c>
      <c r="D3" s="175"/>
      <c r="E3" s="174" t="s">
        <v>272</v>
      </c>
      <c r="F3" s="175"/>
      <c r="G3" s="175"/>
      <c r="H3" s="174" t="s">
        <v>273</v>
      </c>
      <c r="I3" s="175"/>
      <c r="J3" s="176" t="s">
        <v>274</v>
      </c>
      <c r="K3" s="177"/>
      <c r="L3" s="176" t="s">
        <v>275</v>
      </c>
      <c r="M3" s="177"/>
    </row>
    <row r="4" spans="1:13" ht="76.5" x14ac:dyDescent="0.25">
      <c r="A4" s="178"/>
      <c r="B4" s="179"/>
      <c r="C4" s="180" t="s">
        <v>276</v>
      </c>
      <c r="D4" s="180" t="s">
        <v>277</v>
      </c>
      <c r="E4" s="180" t="s">
        <v>278</v>
      </c>
      <c r="F4" s="180" t="s">
        <v>279</v>
      </c>
      <c r="G4" s="181" t="s">
        <v>280</v>
      </c>
      <c r="H4" s="180" t="s">
        <v>281</v>
      </c>
      <c r="I4" s="180" t="s">
        <v>282</v>
      </c>
      <c r="J4" s="180" t="s">
        <v>283</v>
      </c>
      <c r="K4" s="180" t="s">
        <v>284</v>
      </c>
      <c r="L4" s="180" t="s">
        <v>285</v>
      </c>
      <c r="M4" s="180" t="s">
        <v>286</v>
      </c>
    </row>
    <row r="5" spans="1:13" x14ac:dyDescent="0.25">
      <c r="A5" s="182">
        <v>1</v>
      </c>
      <c r="B5" s="183" t="s">
        <v>287</v>
      </c>
      <c r="C5" s="182">
        <v>33</v>
      </c>
      <c r="D5" s="182">
        <v>1000</v>
      </c>
      <c r="E5" s="182">
        <v>8</v>
      </c>
      <c r="F5" s="182">
        <v>239</v>
      </c>
      <c r="G5" s="182">
        <v>9</v>
      </c>
      <c r="H5" s="182">
        <f>J5+K5</f>
        <v>9</v>
      </c>
      <c r="I5" s="182">
        <v>0</v>
      </c>
      <c r="J5" s="182">
        <v>0</v>
      </c>
      <c r="K5" s="182">
        <v>9</v>
      </c>
      <c r="L5" s="184">
        <f>H5/F5</f>
        <v>3.7656903765690378E-2</v>
      </c>
      <c r="M5" s="184">
        <f>J5/G5</f>
        <v>0</v>
      </c>
    </row>
    <row r="6" spans="1:13" x14ac:dyDescent="0.25">
      <c r="A6" s="182">
        <f t="shared" ref="A6:A39" si="0">A5+1</f>
        <v>2</v>
      </c>
      <c r="B6" s="183" t="s">
        <v>288</v>
      </c>
      <c r="C6" s="182">
        <v>33</v>
      </c>
      <c r="D6" s="182">
        <v>1000</v>
      </c>
      <c r="E6" s="182">
        <v>6</v>
      </c>
      <c r="F6" s="182">
        <v>163</v>
      </c>
      <c r="G6" s="182">
        <v>163</v>
      </c>
      <c r="H6" s="182">
        <f t="shared" ref="H6:H39" si="1">J6+K6</f>
        <v>163</v>
      </c>
      <c r="I6" s="182">
        <v>0</v>
      </c>
      <c r="J6" s="182">
        <v>50</v>
      </c>
      <c r="K6" s="182">
        <v>113</v>
      </c>
      <c r="L6" s="184">
        <f t="shared" ref="L6:L40" si="2">H6/F6</f>
        <v>1</v>
      </c>
      <c r="M6" s="184">
        <f t="shared" ref="M6:M40" si="3">J6/G6</f>
        <v>0.30674846625766872</v>
      </c>
    </row>
    <row r="7" spans="1:13" x14ac:dyDescent="0.25">
      <c r="A7" s="182">
        <f t="shared" si="0"/>
        <v>3</v>
      </c>
      <c r="B7" s="183" t="s">
        <v>289</v>
      </c>
      <c r="C7" s="182">
        <v>33</v>
      </c>
      <c r="D7" s="182">
        <v>1000</v>
      </c>
      <c r="E7" s="182">
        <v>6</v>
      </c>
      <c r="F7" s="182">
        <v>183</v>
      </c>
      <c r="G7" s="182">
        <v>104</v>
      </c>
      <c r="H7" s="182">
        <f t="shared" si="1"/>
        <v>104</v>
      </c>
      <c r="I7" s="182">
        <v>0</v>
      </c>
      <c r="J7" s="182">
        <v>103</v>
      </c>
      <c r="K7" s="182">
        <v>1</v>
      </c>
      <c r="L7" s="184">
        <f t="shared" si="2"/>
        <v>0.56830601092896171</v>
      </c>
      <c r="M7" s="184">
        <f t="shared" si="3"/>
        <v>0.99038461538461542</v>
      </c>
    </row>
    <row r="8" spans="1:13" x14ac:dyDescent="0.25">
      <c r="A8" s="182">
        <f t="shared" si="0"/>
        <v>4</v>
      </c>
      <c r="B8" s="183" t="s">
        <v>290</v>
      </c>
      <c r="C8" s="182">
        <v>42</v>
      </c>
      <c r="D8" s="182">
        <v>1050</v>
      </c>
      <c r="E8" s="182">
        <v>11</v>
      </c>
      <c r="F8" s="182">
        <v>311</v>
      </c>
      <c r="G8" s="182">
        <v>191</v>
      </c>
      <c r="H8" s="182">
        <f t="shared" si="1"/>
        <v>186</v>
      </c>
      <c r="I8" s="182">
        <v>5</v>
      </c>
      <c r="J8" s="182">
        <v>78</v>
      </c>
      <c r="K8" s="182">
        <v>108</v>
      </c>
      <c r="L8" s="184">
        <f t="shared" si="2"/>
        <v>0.59807073954983925</v>
      </c>
      <c r="M8" s="184">
        <f t="shared" si="3"/>
        <v>0.40837696335078533</v>
      </c>
    </row>
    <row r="9" spans="1:13" x14ac:dyDescent="0.25">
      <c r="A9" s="182">
        <f t="shared" si="0"/>
        <v>5</v>
      </c>
      <c r="B9" s="183" t="s">
        <v>291</v>
      </c>
      <c r="C9" s="182">
        <v>33</v>
      </c>
      <c r="D9" s="182">
        <v>1000</v>
      </c>
      <c r="E9" s="182">
        <v>8</v>
      </c>
      <c r="F9" s="182">
        <v>260</v>
      </c>
      <c r="G9" s="182">
        <v>111</v>
      </c>
      <c r="H9" s="182">
        <f t="shared" si="1"/>
        <v>111</v>
      </c>
      <c r="I9" s="182">
        <v>0</v>
      </c>
      <c r="J9" s="182">
        <v>68</v>
      </c>
      <c r="K9" s="182">
        <v>43</v>
      </c>
      <c r="L9" s="184">
        <f t="shared" si="2"/>
        <v>0.42692307692307691</v>
      </c>
      <c r="M9" s="184">
        <f t="shared" si="3"/>
        <v>0.61261261261261257</v>
      </c>
    </row>
    <row r="10" spans="1:13" x14ac:dyDescent="0.25">
      <c r="A10" s="182">
        <f t="shared" si="0"/>
        <v>6</v>
      </c>
      <c r="B10" s="183" t="s">
        <v>292</v>
      </c>
      <c r="C10" s="182">
        <v>35</v>
      </c>
      <c r="D10" s="182">
        <v>1000</v>
      </c>
      <c r="E10" s="182">
        <v>8</v>
      </c>
      <c r="F10" s="182">
        <v>241</v>
      </c>
      <c r="G10" s="182">
        <v>103</v>
      </c>
      <c r="H10" s="182">
        <f t="shared" si="1"/>
        <v>161</v>
      </c>
      <c r="I10" s="182">
        <v>1</v>
      </c>
      <c r="J10" s="182">
        <v>59</v>
      </c>
      <c r="K10" s="182">
        <v>102</v>
      </c>
      <c r="L10" s="184">
        <f t="shared" si="2"/>
        <v>0.66804979253112029</v>
      </c>
      <c r="M10" s="184">
        <f t="shared" si="3"/>
        <v>0.57281553398058249</v>
      </c>
    </row>
    <row r="11" spans="1:13" x14ac:dyDescent="0.25">
      <c r="A11" s="182">
        <f t="shared" si="0"/>
        <v>7</v>
      </c>
      <c r="B11" s="183" t="s">
        <v>293</v>
      </c>
      <c r="C11" s="182">
        <v>33</v>
      </c>
      <c r="D11" s="182">
        <v>1000</v>
      </c>
      <c r="E11" s="182">
        <v>6</v>
      </c>
      <c r="F11" s="182">
        <v>177</v>
      </c>
      <c r="G11" s="182">
        <v>122</v>
      </c>
      <c r="H11" s="182">
        <f t="shared" si="1"/>
        <v>122</v>
      </c>
      <c r="I11" s="182">
        <v>0</v>
      </c>
      <c r="J11" s="182">
        <v>81</v>
      </c>
      <c r="K11" s="182">
        <v>41</v>
      </c>
      <c r="L11" s="184">
        <f t="shared" si="2"/>
        <v>0.68926553672316382</v>
      </c>
      <c r="M11" s="184">
        <f t="shared" si="3"/>
        <v>0.66393442622950816</v>
      </c>
    </row>
    <row r="12" spans="1:13" x14ac:dyDescent="0.25">
      <c r="A12" s="182">
        <f t="shared" si="0"/>
        <v>8</v>
      </c>
      <c r="B12" s="183" t="s">
        <v>294</v>
      </c>
      <c r="C12" s="182">
        <v>30</v>
      </c>
      <c r="D12" s="182">
        <v>1000</v>
      </c>
      <c r="E12" s="182">
        <v>7</v>
      </c>
      <c r="F12" s="182">
        <v>206</v>
      </c>
      <c r="G12" s="182">
        <v>152</v>
      </c>
      <c r="H12" s="182">
        <f t="shared" si="1"/>
        <v>152</v>
      </c>
      <c r="I12" s="182">
        <v>0</v>
      </c>
      <c r="J12" s="182">
        <v>71</v>
      </c>
      <c r="K12" s="182">
        <v>81</v>
      </c>
      <c r="L12" s="184">
        <f t="shared" si="2"/>
        <v>0.73786407766990292</v>
      </c>
      <c r="M12" s="184">
        <f t="shared" si="3"/>
        <v>0.46710526315789475</v>
      </c>
    </row>
    <row r="13" spans="1:13" x14ac:dyDescent="0.25">
      <c r="A13" s="182">
        <f t="shared" si="0"/>
        <v>9</v>
      </c>
      <c r="B13" s="183" t="s">
        <v>295</v>
      </c>
      <c r="C13" s="182">
        <v>40</v>
      </c>
      <c r="D13" s="182">
        <v>1000</v>
      </c>
      <c r="E13" s="182">
        <v>7</v>
      </c>
      <c r="F13" s="182">
        <v>214</v>
      </c>
      <c r="G13" s="182">
        <v>13</v>
      </c>
      <c r="H13" s="182">
        <f t="shared" si="1"/>
        <v>13</v>
      </c>
      <c r="I13" s="182">
        <v>0</v>
      </c>
      <c r="J13" s="182">
        <v>4</v>
      </c>
      <c r="K13" s="182">
        <v>9</v>
      </c>
      <c r="L13" s="184">
        <f t="shared" si="2"/>
        <v>6.0747663551401869E-2</v>
      </c>
      <c r="M13" s="184">
        <f t="shared" si="3"/>
        <v>0.30769230769230771</v>
      </c>
    </row>
    <row r="14" spans="1:13" x14ac:dyDescent="0.25">
      <c r="A14" s="182">
        <f t="shared" si="0"/>
        <v>10</v>
      </c>
      <c r="B14" s="183" t="s">
        <v>296</v>
      </c>
      <c r="C14" s="182">
        <v>33</v>
      </c>
      <c r="D14" s="182">
        <v>1000</v>
      </c>
      <c r="E14" s="182">
        <v>7</v>
      </c>
      <c r="F14" s="182">
        <v>187</v>
      </c>
      <c r="G14" s="182">
        <v>142</v>
      </c>
      <c r="H14" s="182">
        <f t="shared" si="1"/>
        <v>142</v>
      </c>
      <c r="I14" s="182">
        <v>0</v>
      </c>
      <c r="J14" s="182">
        <v>32</v>
      </c>
      <c r="K14" s="182">
        <v>110</v>
      </c>
      <c r="L14" s="184">
        <f t="shared" si="2"/>
        <v>0.75935828877005351</v>
      </c>
      <c r="M14" s="184">
        <f t="shared" si="3"/>
        <v>0.22535211267605634</v>
      </c>
    </row>
    <row r="15" spans="1:13" x14ac:dyDescent="0.25">
      <c r="A15" s="182">
        <f t="shared" si="0"/>
        <v>11</v>
      </c>
      <c r="B15" s="183" t="s">
        <v>297</v>
      </c>
      <c r="C15" s="182">
        <v>33</v>
      </c>
      <c r="D15" s="182">
        <v>1000</v>
      </c>
      <c r="E15" s="182">
        <v>7</v>
      </c>
      <c r="F15" s="182">
        <v>208</v>
      </c>
      <c r="G15" s="182">
        <v>100</v>
      </c>
      <c r="H15" s="182">
        <f t="shared" si="1"/>
        <v>100</v>
      </c>
      <c r="I15" s="182">
        <v>0</v>
      </c>
      <c r="J15" s="182">
        <v>46</v>
      </c>
      <c r="K15" s="182">
        <v>54</v>
      </c>
      <c r="L15" s="184">
        <f t="shared" si="2"/>
        <v>0.48076923076923078</v>
      </c>
      <c r="M15" s="184">
        <f t="shared" si="3"/>
        <v>0.46</v>
      </c>
    </row>
    <row r="16" spans="1:13" x14ac:dyDescent="0.25">
      <c r="A16" s="182">
        <f t="shared" si="0"/>
        <v>12</v>
      </c>
      <c r="B16" s="183" t="s">
        <v>298</v>
      </c>
      <c r="C16" s="182">
        <v>33</v>
      </c>
      <c r="D16" s="182">
        <v>1000</v>
      </c>
      <c r="E16" s="182">
        <v>4</v>
      </c>
      <c r="F16" s="182">
        <v>120</v>
      </c>
      <c r="G16" s="182">
        <v>40</v>
      </c>
      <c r="H16" s="182">
        <f t="shared" si="1"/>
        <v>0</v>
      </c>
      <c r="I16" s="182">
        <v>0</v>
      </c>
      <c r="J16" s="182">
        <v>0</v>
      </c>
      <c r="K16" s="182">
        <v>0</v>
      </c>
      <c r="L16" s="184">
        <f t="shared" si="2"/>
        <v>0</v>
      </c>
      <c r="M16" s="184">
        <f t="shared" si="3"/>
        <v>0</v>
      </c>
    </row>
    <row r="17" spans="1:13" x14ac:dyDescent="0.25">
      <c r="A17" s="182">
        <f t="shared" si="0"/>
        <v>13</v>
      </c>
      <c r="B17" s="183" t="s">
        <v>299</v>
      </c>
      <c r="C17" s="182">
        <v>33</v>
      </c>
      <c r="D17" s="182">
        <v>1000</v>
      </c>
      <c r="E17" s="182">
        <v>2</v>
      </c>
      <c r="F17" s="182">
        <v>52</v>
      </c>
      <c r="G17" s="182">
        <v>52</v>
      </c>
      <c r="H17" s="182">
        <f t="shared" si="1"/>
        <v>52</v>
      </c>
      <c r="I17" s="182">
        <v>0</v>
      </c>
      <c r="J17" s="182">
        <v>24</v>
      </c>
      <c r="K17" s="182">
        <v>28</v>
      </c>
      <c r="L17" s="184">
        <f t="shared" si="2"/>
        <v>1</v>
      </c>
      <c r="M17" s="184">
        <f t="shared" si="3"/>
        <v>0.46153846153846156</v>
      </c>
    </row>
    <row r="18" spans="1:13" x14ac:dyDescent="0.25">
      <c r="A18" s="182">
        <f t="shared" si="0"/>
        <v>14</v>
      </c>
      <c r="B18" s="183" t="s">
        <v>300</v>
      </c>
      <c r="C18" s="182">
        <v>38</v>
      </c>
      <c r="D18" s="182">
        <v>1000</v>
      </c>
      <c r="E18" s="182">
        <v>7</v>
      </c>
      <c r="F18" s="182">
        <v>195</v>
      </c>
      <c r="G18" s="182">
        <v>152</v>
      </c>
      <c r="H18" s="182">
        <f t="shared" si="1"/>
        <v>136</v>
      </c>
      <c r="I18" s="182">
        <v>16</v>
      </c>
      <c r="J18" s="182">
        <v>72</v>
      </c>
      <c r="K18" s="182">
        <v>64</v>
      </c>
      <c r="L18" s="184">
        <f t="shared" si="2"/>
        <v>0.6974358974358974</v>
      </c>
      <c r="M18" s="184">
        <f t="shared" si="3"/>
        <v>0.47368421052631576</v>
      </c>
    </row>
    <row r="19" spans="1:13" x14ac:dyDescent="0.25">
      <c r="A19" s="182">
        <f t="shared" si="0"/>
        <v>15</v>
      </c>
      <c r="B19" s="183" t="s">
        <v>301</v>
      </c>
      <c r="C19" s="182">
        <v>40</v>
      </c>
      <c r="D19" s="182">
        <v>1000</v>
      </c>
      <c r="E19" s="182">
        <v>4</v>
      </c>
      <c r="F19" s="182">
        <v>86</v>
      </c>
      <c r="G19" s="182">
        <v>82</v>
      </c>
      <c r="H19" s="182">
        <f t="shared" si="1"/>
        <v>82</v>
      </c>
      <c r="I19" s="182">
        <v>0</v>
      </c>
      <c r="J19" s="182">
        <v>70</v>
      </c>
      <c r="K19" s="182">
        <v>12</v>
      </c>
      <c r="L19" s="184">
        <f t="shared" si="2"/>
        <v>0.95348837209302328</v>
      </c>
      <c r="M19" s="184">
        <f t="shared" si="3"/>
        <v>0.85365853658536583</v>
      </c>
    </row>
    <row r="20" spans="1:13" x14ac:dyDescent="0.25">
      <c r="A20" s="182">
        <f t="shared" si="0"/>
        <v>16</v>
      </c>
      <c r="B20" s="183" t="s">
        <v>302</v>
      </c>
      <c r="C20" s="182"/>
      <c r="D20" s="182">
        <v>1000</v>
      </c>
      <c r="E20" s="182">
        <v>6</v>
      </c>
      <c r="F20" s="182">
        <v>169</v>
      </c>
      <c r="G20" s="182">
        <v>138</v>
      </c>
      <c r="H20" s="182">
        <f t="shared" si="1"/>
        <v>138</v>
      </c>
      <c r="I20" s="182">
        <v>0</v>
      </c>
      <c r="J20" s="182">
        <v>83</v>
      </c>
      <c r="K20" s="182">
        <v>55</v>
      </c>
      <c r="L20" s="184">
        <f t="shared" si="2"/>
        <v>0.81656804733727806</v>
      </c>
      <c r="M20" s="184">
        <f t="shared" si="3"/>
        <v>0.60144927536231885</v>
      </c>
    </row>
    <row r="21" spans="1:13" x14ac:dyDescent="0.25">
      <c r="A21" s="182">
        <f t="shared" si="0"/>
        <v>17</v>
      </c>
      <c r="B21" s="183" t="s">
        <v>303</v>
      </c>
      <c r="C21" s="182">
        <v>33</v>
      </c>
      <c r="D21" s="182">
        <v>1000</v>
      </c>
      <c r="E21" s="182">
        <v>5</v>
      </c>
      <c r="F21" s="182">
        <v>129</v>
      </c>
      <c r="G21" s="182">
        <v>98</v>
      </c>
      <c r="H21" s="182">
        <f t="shared" si="1"/>
        <v>98</v>
      </c>
      <c r="I21" s="182">
        <v>0</v>
      </c>
      <c r="J21" s="182">
        <v>20</v>
      </c>
      <c r="K21" s="182">
        <v>78</v>
      </c>
      <c r="L21" s="184">
        <f t="shared" si="2"/>
        <v>0.75968992248062017</v>
      </c>
      <c r="M21" s="184">
        <f t="shared" si="3"/>
        <v>0.20408163265306123</v>
      </c>
    </row>
    <row r="22" spans="1:13" x14ac:dyDescent="0.25">
      <c r="A22" s="182">
        <f t="shared" si="0"/>
        <v>18</v>
      </c>
      <c r="B22" s="183" t="s">
        <v>304</v>
      </c>
      <c r="C22" s="182">
        <v>34</v>
      </c>
      <c r="D22" s="182">
        <v>1000</v>
      </c>
      <c r="E22" s="182">
        <v>8</v>
      </c>
      <c r="F22" s="182">
        <v>261</v>
      </c>
      <c r="G22" s="182">
        <v>84</v>
      </c>
      <c r="H22" s="182">
        <f t="shared" si="1"/>
        <v>84</v>
      </c>
      <c r="I22" s="182">
        <v>0</v>
      </c>
      <c r="J22" s="182">
        <v>17</v>
      </c>
      <c r="K22" s="182">
        <v>67</v>
      </c>
      <c r="L22" s="184">
        <f t="shared" si="2"/>
        <v>0.32183908045977011</v>
      </c>
      <c r="M22" s="184">
        <f t="shared" si="3"/>
        <v>0.20238095238095238</v>
      </c>
    </row>
    <row r="23" spans="1:13" x14ac:dyDescent="0.25">
      <c r="A23" s="182">
        <f t="shared" si="0"/>
        <v>19</v>
      </c>
      <c r="B23" s="185" t="s">
        <v>305</v>
      </c>
      <c r="C23" s="182">
        <v>32</v>
      </c>
      <c r="D23" s="182">
        <v>1000</v>
      </c>
      <c r="E23" s="182">
        <v>8</v>
      </c>
      <c r="F23" s="182">
        <v>280</v>
      </c>
      <c r="G23" s="182">
        <v>28</v>
      </c>
      <c r="H23" s="182">
        <f t="shared" si="1"/>
        <v>28</v>
      </c>
      <c r="I23" s="182">
        <v>0</v>
      </c>
      <c r="J23" s="182">
        <v>5</v>
      </c>
      <c r="K23" s="182">
        <v>23</v>
      </c>
      <c r="L23" s="184">
        <f t="shared" si="2"/>
        <v>0.1</v>
      </c>
      <c r="M23" s="184">
        <f t="shared" si="3"/>
        <v>0.17857142857142858</v>
      </c>
    </row>
    <row r="24" spans="1:13" x14ac:dyDescent="0.25">
      <c r="A24" s="182">
        <f t="shared" si="0"/>
        <v>20</v>
      </c>
      <c r="B24" s="183" t="s">
        <v>306</v>
      </c>
      <c r="C24" s="182">
        <v>33</v>
      </c>
      <c r="D24" s="182">
        <v>1000</v>
      </c>
      <c r="E24" s="182">
        <v>6</v>
      </c>
      <c r="F24" s="182">
        <v>196</v>
      </c>
      <c r="G24" s="182">
        <v>62</v>
      </c>
      <c r="H24" s="182">
        <f t="shared" si="1"/>
        <v>62</v>
      </c>
      <c r="I24" s="182">
        <v>0</v>
      </c>
      <c r="J24" s="182">
        <v>31</v>
      </c>
      <c r="K24" s="182">
        <v>31</v>
      </c>
      <c r="L24" s="184">
        <f t="shared" si="2"/>
        <v>0.31632653061224492</v>
      </c>
      <c r="M24" s="184">
        <f t="shared" si="3"/>
        <v>0.5</v>
      </c>
    </row>
    <row r="25" spans="1:13" x14ac:dyDescent="0.25">
      <c r="A25" s="182">
        <f t="shared" si="0"/>
        <v>21</v>
      </c>
      <c r="B25" s="183" t="s">
        <v>307</v>
      </c>
      <c r="C25" s="182">
        <v>32</v>
      </c>
      <c r="D25" s="182">
        <v>1000</v>
      </c>
      <c r="E25" s="182">
        <v>4</v>
      </c>
      <c r="F25" s="182">
        <v>133</v>
      </c>
      <c r="G25" s="182">
        <v>111</v>
      </c>
      <c r="H25" s="182">
        <f t="shared" si="1"/>
        <v>111</v>
      </c>
      <c r="I25" s="182">
        <v>0</v>
      </c>
      <c r="J25" s="182">
        <v>51</v>
      </c>
      <c r="K25" s="182">
        <v>60</v>
      </c>
      <c r="L25" s="184">
        <f t="shared" si="2"/>
        <v>0.83458646616541354</v>
      </c>
      <c r="M25" s="184">
        <f t="shared" si="3"/>
        <v>0.45945945945945948</v>
      </c>
    </row>
    <row r="26" spans="1:13" x14ac:dyDescent="0.25">
      <c r="A26" s="182">
        <f t="shared" si="0"/>
        <v>22</v>
      </c>
      <c r="B26" s="183" t="s">
        <v>308</v>
      </c>
      <c r="C26" s="182">
        <v>35</v>
      </c>
      <c r="D26" s="182">
        <v>1000</v>
      </c>
      <c r="E26" s="182">
        <v>7</v>
      </c>
      <c r="F26" s="182">
        <v>220</v>
      </c>
      <c r="G26" s="182">
        <v>102</v>
      </c>
      <c r="H26" s="182">
        <f t="shared" si="1"/>
        <v>102</v>
      </c>
      <c r="I26" s="182">
        <v>0</v>
      </c>
      <c r="J26" s="182">
        <v>16</v>
      </c>
      <c r="K26" s="182">
        <v>86</v>
      </c>
      <c r="L26" s="184">
        <f t="shared" si="2"/>
        <v>0.46363636363636362</v>
      </c>
      <c r="M26" s="184">
        <f t="shared" si="3"/>
        <v>0.15686274509803921</v>
      </c>
    </row>
    <row r="27" spans="1:13" x14ac:dyDescent="0.25">
      <c r="A27" s="182">
        <f t="shared" si="0"/>
        <v>23</v>
      </c>
      <c r="B27" s="183" t="s">
        <v>309</v>
      </c>
      <c r="C27" s="182">
        <v>32</v>
      </c>
      <c r="D27" s="182">
        <v>1000</v>
      </c>
      <c r="E27" s="182">
        <v>9</v>
      </c>
      <c r="F27" s="182">
        <v>269</v>
      </c>
      <c r="G27" s="182">
        <v>158</v>
      </c>
      <c r="H27" s="182">
        <f t="shared" si="1"/>
        <v>158</v>
      </c>
      <c r="I27" s="182">
        <v>0</v>
      </c>
      <c r="J27" s="182">
        <v>70</v>
      </c>
      <c r="K27" s="182">
        <v>88</v>
      </c>
      <c r="L27" s="184">
        <f t="shared" si="2"/>
        <v>0.58736059479553904</v>
      </c>
      <c r="M27" s="184">
        <f t="shared" si="3"/>
        <v>0.44303797468354428</v>
      </c>
    </row>
    <row r="28" spans="1:13" x14ac:dyDescent="0.25">
      <c r="A28" s="182">
        <f t="shared" si="0"/>
        <v>24</v>
      </c>
      <c r="B28" s="183" t="s">
        <v>310</v>
      </c>
      <c r="C28" s="182">
        <v>33</v>
      </c>
      <c r="D28" s="182">
        <v>1000</v>
      </c>
      <c r="E28" s="182">
        <v>9</v>
      </c>
      <c r="F28" s="182">
        <v>279</v>
      </c>
      <c r="G28" s="182">
        <v>187</v>
      </c>
      <c r="H28" s="182">
        <f t="shared" si="1"/>
        <v>187</v>
      </c>
      <c r="I28" s="182">
        <v>0</v>
      </c>
      <c r="J28" s="182">
        <v>96</v>
      </c>
      <c r="K28" s="182">
        <v>91</v>
      </c>
      <c r="L28" s="184">
        <f t="shared" si="2"/>
        <v>0.67025089605734767</v>
      </c>
      <c r="M28" s="184">
        <f t="shared" si="3"/>
        <v>0.5133689839572193</v>
      </c>
    </row>
    <row r="29" spans="1:13" x14ac:dyDescent="0.25">
      <c r="A29" s="182">
        <f t="shared" si="0"/>
        <v>25</v>
      </c>
      <c r="B29" s="183" t="s">
        <v>311</v>
      </c>
      <c r="C29" s="182">
        <v>33</v>
      </c>
      <c r="D29" s="182">
        <v>1000</v>
      </c>
      <c r="E29" s="182">
        <v>11</v>
      </c>
      <c r="F29" s="182">
        <v>284</v>
      </c>
      <c r="G29" s="182">
        <v>99</v>
      </c>
      <c r="H29" s="182">
        <f t="shared" si="1"/>
        <v>97</v>
      </c>
      <c r="I29" s="182">
        <v>2</v>
      </c>
      <c r="J29" s="182">
        <v>50</v>
      </c>
      <c r="K29" s="182">
        <v>47</v>
      </c>
      <c r="L29" s="184">
        <f t="shared" si="2"/>
        <v>0.34154929577464788</v>
      </c>
      <c r="M29" s="184">
        <f t="shared" si="3"/>
        <v>0.50505050505050508</v>
      </c>
    </row>
    <row r="30" spans="1:13" x14ac:dyDescent="0.25">
      <c r="A30" s="182">
        <f t="shared" si="0"/>
        <v>26</v>
      </c>
      <c r="B30" s="183" t="s">
        <v>312</v>
      </c>
      <c r="C30" s="182">
        <v>34</v>
      </c>
      <c r="D30" s="182">
        <v>1000</v>
      </c>
      <c r="E30" s="182">
        <v>11</v>
      </c>
      <c r="F30" s="182">
        <v>305</v>
      </c>
      <c r="G30" s="182">
        <v>20</v>
      </c>
      <c r="H30" s="182">
        <f t="shared" si="1"/>
        <v>20</v>
      </c>
      <c r="I30" s="182">
        <v>0</v>
      </c>
      <c r="J30" s="182">
        <v>0</v>
      </c>
      <c r="K30" s="182">
        <v>20</v>
      </c>
      <c r="L30" s="184">
        <f t="shared" si="2"/>
        <v>6.5573770491803282E-2</v>
      </c>
      <c r="M30" s="184">
        <f t="shared" si="3"/>
        <v>0</v>
      </c>
    </row>
    <row r="31" spans="1:13" x14ac:dyDescent="0.25">
      <c r="A31" s="182">
        <f t="shared" si="0"/>
        <v>27</v>
      </c>
      <c r="B31" s="183" t="s">
        <v>313</v>
      </c>
      <c r="C31" s="182">
        <v>33</v>
      </c>
      <c r="D31" s="182">
        <v>1000</v>
      </c>
      <c r="E31" s="182">
        <v>3</v>
      </c>
      <c r="F31" s="182">
        <v>92</v>
      </c>
      <c r="G31" s="182">
        <v>51</v>
      </c>
      <c r="H31" s="182">
        <f t="shared" si="1"/>
        <v>51</v>
      </c>
      <c r="I31" s="182">
        <v>0</v>
      </c>
      <c r="J31" s="182">
        <v>12</v>
      </c>
      <c r="K31" s="182">
        <v>39</v>
      </c>
      <c r="L31" s="184">
        <f t="shared" si="2"/>
        <v>0.55434782608695654</v>
      </c>
      <c r="M31" s="184">
        <f t="shared" si="3"/>
        <v>0.23529411764705882</v>
      </c>
    </row>
    <row r="32" spans="1:13" x14ac:dyDescent="0.25">
      <c r="A32" s="182">
        <f t="shared" si="0"/>
        <v>28</v>
      </c>
      <c r="B32" s="183" t="s">
        <v>314</v>
      </c>
      <c r="C32" s="182">
        <v>36</v>
      </c>
      <c r="D32" s="182">
        <v>1000</v>
      </c>
      <c r="E32" s="182">
        <v>8</v>
      </c>
      <c r="F32" s="182">
        <v>264</v>
      </c>
      <c r="G32" s="182">
        <v>5</v>
      </c>
      <c r="H32" s="182">
        <f t="shared" si="1"/>
        <v>5</v>
      </c>
      <c r="I32" s="182">
        <v>0</v>
      </c>
      <c r="J32" s="182">
        <v>3</v>
      </c>
      <c r="K32" s="182">
        <v>2</v>
      </c>
      <c r="L32" s="184">
        <f t="shared" si="2"/>
        <v>1.893939393939394E-2</v>
      </c>
      <c r="M32" s="184">
        <f t="shared" si="3"/>
        <v>0.6</v>
      </c>
    </row>
    <row r="33" spans="1:13" x14ac:dyDescent="0.25">
      <c r="A33" s="182">
        <f t="shared" si="0"/>
        <v>29</v>
      </c>
      <c r="B33" s="183" t="s">
        <v>315</v>
      </c>
      <c r="C33" s="182">
        <v>40</v>
      </c>
      <c r="D33" s="182">
        <v>1000</v>
      </c>
      <c r="E33" s="182">
        <v>6</v>
      </c>
      <c r="F33" s="182">
        <v>168</v>
      </c>
      <c r="G33" s="182">
        <v>146</v>
      </c>
      <c r="H33" s="182">
        <f t="shared" si="1"/>
        <v>146</v>
      </c>
      <c r="I33" s="182">
        <v>0</v>
      </c>
      <c r="J33" s="182">
        <v>111</v>
      </c>
      <c r="K33" s="182">
        <v>35</v>
      </c>
      <c r="L33" s="184">
        <f t="shared" si="2"/>
        <v>0.86904761904761907</v>
      </c>
      <c r="M33" s="184">
        <f t="shared" si="3"/>
        <v>0.76027397260273977</v>
      </c>
    </row>
    <row r="34" spans="1:13" x14ac:dyDescent="0.25">
      <c r="A34" s="182">
        <f t="shared" si="0"/>
        <v>30</v>
      </c>
      <c r="B34" s="183" t="s">
        <v>316</v>
      </c>
      <c r="C34" s="182">
        <v>35</v>
      </c>
      <c r="D34" s="182">
        <v>1000</v>
      </c>
      <c r="E34" s="182">
        <v>7</v>
      </c>
      <c r="F34" s="182">
        <v>215</v>
      </c>
      <c r="G34" s="182">
        <v>155</v>
      </c>
      <c r="H34" s="182">
        <f t="shared" si="1"/>
        <v>155</v>
      </c>
      <c r="I34" s="182">
        <v>0</v>
      </c>
      <c r="J34" s="182">
        <v>81</v>
      </c>
      <c r="K34" s="182">
        <v>74</v>
      </c>
      <c r="L34" s="184">
        <f t="shared" si="2"/>
        <v>0.72093023255813948</v>
      </c>
      <c r="M34" s="184">
        <f t="shared" si="3"/>
        <v>0.52258064516129032</v>
      </c>
    </row>
    <row r="35" spans="1:13" x14ac:dyDescent="0.25">
      <c r="A35" s="182">
        <f t="shared" si="0"/>
        <v>31</v>
      </c>
      <c r="B35" s="183" t="s">
        <v>317</v>
      </c>
      <c r="C35" s="182">
        <v>36</v>
      </c>
      <c r="D35" s="182">
        <v>1000</v>
      </c>
      <c r="E35" s="182">
        <v>12</v>
      </c>
      <c r="F35" s="182">
        <v>276</v>
      </c>
      <c r="G35" s="182">
        <v>194</v>
      </c>
      <c r="H35" s="182">
        <f t="shared" si="1"/>
        <v>194</v>
      </c>
      <c r="I35" s="182">
        <v>0</v>
      </c>
      <c r="J35" s="182">
        <v>98</v>
      </c>
      <c r="K35" s="182">
        <v>96</v>
      </c>
      <c r="L35" s="184">
        <f t="shared" si="2"/>
        <v>0.70289855072463769</v>
      </c>
      <c r="M35" s="184">
        <f t="shared" si="3"/>
        <v>0.50515463917525771</v>
      </c>
    </row>
    <row r="36" spans="1:13" x14ac:dyDescent="0.25">
      <c r="A36" s="182">
        <f t="shared" si="0"/>
        <v>32</v>
      </c>
      <c r="B36" s="183" t="s">
        <v>318</v>
      </c>
      <c r="C36" s="182"/>
      <c r="D36" s="182">
        <v>1000</v>
      </c>
      <c r="E36" s="182">
        <v>9</v>
      </c>
      <c r="F36" s="182">
        <v>218</v>
      </c>
      <c r="G36" s="182">
        <v>135</v>
      </c>
      <c r="H36" s="182">
        <f t="shared" si="1"/>
        <v>135</v>
      </c>
      <c r="I36" s="182">
        <v>0</v>
      </c>
      <c r="J36" s="182">
        <v>100</v>
      </c>
      <c r="K36" s="182">
        <v>35</v>
      </c>
      <c r="L36" s="184">
        <f t="shared" si="2"/>
        <v>0.61926605504587151</v>
      </c>
      <c r="M36" s="184">
        <f t="shared" si="3"/>
        <v>0.7407407407407407</v>
      </c>
    </row>
    <row r="37" spans="1:13" x14ac:dyDescent="0.25">
      <c r="A37" s="182">
        <f t="shared" si="0"/>
        <v>33</v>
      </c>
      <c r="B37" s="183" t="s">
        <v>319</v>
      </c>
      <c r="C37" s="182">
        <v>34</v>
      </c>
      <c r="D37" s="182">
        <v>1000</v>
      </c>
      <c r="E37" s="182">
        <v>4</v>
      </c>
      <c r="F37" s="182">
        <v>85</v>
      </c>
      <c r="G37" s="182">
        <v>14</v>
      </c>
      <c r="H37" s="182">
        <f t="shared" si="1"/>
        <v>14</v>
      </c>
      <c r="I37" s="182">
        <v>0</v>
      </c>
      <c r="J37" s="182">
        <v>3</v>
      </c>
      <c r="K37" s="182">
        <v>11</v>
      </c>
      <c r="L37" s="184">
        <f t="shared" si="2"/>
        <v>0.16470588235294117</v>
      </c>
      <c r="M37" s="184">
        <f t="shared" si="3"/>
        <v>0.21428571428571427</v>
      </c>
    </row>
    <row r="38" spans="1:13" x14ac:dyDescent="0.25">
      <c r="A38" s="182">
        <f t="shared" si="0"/>
        <v>34</v>
      </c>
      <c r="B38" s="183" t="s">
        <v>320</v>
      </c>
      <c r="C38" s="182">
        <v>34</v>
      </c>
      <c r="D38" s="182">
        <v>1000</v>
      </c>
      <c r="E38" s="182">
        <v>5</v>
      </c>
      <c r="F38" s="182">
        <v>140</v>
      </c>
      <c r="G38" s="182">
        <v>10</v>
      </c>
      <c r="H38" s="182">
        <f t="shared" si="1"/>
        <v>10</v>
      </c>
      <c r="I38" s="182">
        <v>0</v>
      </c>
      <c r="J38" s="182">
        <v>6</v>
      </c>
      <c r="K38" s="182">
        <v>4</v>
      </c>
      <c r="L38" s="184">
        <f t="shared" si="2"/>
        <v>7.1428571428571425E-2</v>
      </c>
      <c r="M38" s="184">
        <f t="shared" si="3"/>
        <v>0.6</v>
      </c>
    </row>
    <row r="39" spans="1:13" x14ac:dyDescent="0.25">
      <c r="A39" s="182">
        <f t="shared" si="0"/>
        <v>35</v>
      </c>
      <c r="B39" s="183" t="s">
        <v>321</v>
      </c>
      <c r="C39" s="182">
        <v>34</v>
      </c>
      <c r="D39" s="182">
        <v>1000</v>
      </c>
      <c r="E39" s="182">
        <v>4</v>
      </c>
      <c r="F39" s="182">
        <v>125</v>
      </c>
      <c r="G39" s="182">
        <v>24</v>
      </c>
      <c r="H39" s="182">
        <f t="shared" si="1"/>
        <v>24</v>
      </c>
      <c r="I39" s="182">
        <v>0</v>
      </c>
      <c r="J39" s="182">
        <v>7</v>
      </c>
      <c r="K39" s="182">
        <v>17</v>
      </c>
      <c r="L39" s="184">
        <f t="shared" si="2"/>
        <v>0.192</v>
      </c>
      <c r="M39" s="184">
        <f t="shared" si="3"/>
        <v>0.29166666666666669</v>
      </c>
    </row>
    <row r="40" spans="1:13" x14ac:dyDescent="0.25">
      <c r="A40" s="186" t="s">
        <v>58</v>
      </c>
      <c r="B40" s="187"/>
      <c r="C40" s="188">
        <f>SUM(C5:C39)</f>
        <v>1135</v>
      </c>
      <c r="D40" s="188">
        <f t="shared" ref="D40:K40" si="4">SUM(D5:D39)</f>
        <v>35050</v>
      </c>
      <c r="E40" s="188">
        <f t="shared" si="4"/>
        <v>240</v>
      </c>
      <c r="F40" s="188">
        <f t="shared" si="4"/>
        <v>6950</v>
      </c>
      <c r="G40" s="188">
        <f t="shared" si="4"/>
        <v>3357</v>
      </c>
      <c r="H40" s="188">
        <f t="shared" si="4"/>
        <v>3352</v>
      </c>
      <c r="I40" s="188">
        <f t="shared" si="4"/>
        <v>24</v>
      </c>
      <c r="J40" s="188">
        <f t="shared" si="4"/>
        <v>1618</v>
      </c>
      <c r="K40" s="188">
        <f t="shared" si="4"/>
        <v>1734</v>
      </c>
      <c r="L40" s="189">
        <f t="shared" si="2"/>
        <v>0.4823021582733813</v>
      </c>
      <c r="M40" s="189">
        <f t="shared" si="3"/>
        <v>0.48197795650878761</v>
      </c>
    </row>
  </sheetData>
  <mergeCells count="10">
    <mergeCell ref="A40:B40"/>
    <mergeCell ref="A1:M1"/>
    <mergeCell ref="L2:M2"/>
    <mergeCell ref="A3:A4"/>
    <mergeCell ref="B3:B4"/>
    <mergeCell ref="C3:D3"/>
    <mergeCell ref="E3:G3"/>
    <mergeCell ref="H3:I3"/>
    <mergeCell ref="J3:K3"/>
    <mergeCell ref="L3:M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8AD3-96FB-480B-8595-1D091242E330}">
  <dimension ref="A1:F43"/>
  <sheetViews>
    <sheetView workbookViewId="0">
      <selection activeCell="I10" sqref="I10"/>
    </sheetView>
  </sheetViews>
  <sheetFormatPr defaultRowHeight="15" x14ac:dyDescent="0.25"/>
  <cols>
    <col min="1" max="1" width="6.140625" bestFit="1" customWidth="1"/>
    <col min="2" max="2" width="22.7109375" customWidth="1"/>
    <col min="3" max="3" width="6.7109375" bestFit="1" customWidth="1"/>
    <col min="4" max="4" width="23.28515625" customWidth="1"/>
    <col min="5" max="5" width="21.42578125" customWidth="1"/>
    <col min="6" max="6" width="132.5703125" bestFit="1" customWidth="1"/>
  </cols>
  <sheetData>
    <row r="1" spans="1:6" ht="15.75" x14ac:dyDescent="0.25">
      <c r="A1" s="12" t="s">
        <v>322</v>
      </c>
      <c r="B1" s="12"/>
      <c r="C1" s="12"/>
      <c r="D1" s="12"/>
      <c r="E1" s="12"/>
      <c r="F1" s="12"/>
    </row>
    <row r="2" spans="1:6" ht="31.5" x14ac:dyDescent="0.25">
      <c r="A2" s="190" t="s">
        <v>169</v>
      </c>
      <c r="B2" s="190" t="s">
        <v>323</v>
      </c>
      <c r="C2" s="191" t="s">
        <v>324</v>
      </c>
      <c r="D2" s="190" t="s">
        <v>325</v>
      </c>
      <c r="E2" s="191" t="s">
        <v>326</v>
      </c>
      <c r="F2" s="192" t="s">
        <v>327</v>
      </c>
    </row>
    <row r="3" spans="1:6" ht="15.75" x14ac:dyDescent="0.25">
      <c r="A3" s="193">
        <v>1</v>
      </c>
      <c r="B3" s="194" t="s">
        <v>328</v>
      </c>
      <c r="C3" s="195">
        <v>51001</v>
      </c>
      <c r="D3" s="194" t="s">
        <v>171</v>
      </c>
      <c r="E3" s="195" t="s">
        <v>13</v>
      </c>
      <c r="F3" s="196" t="s">
        <v>329</v>
      </c>
    </row>
    <row r="4" spans="1:6" ht="15.75" x14ac:dyDescent="0.25">
      <c r="A4" s="193">
        <v>2</v>
      </c>
      <c r="B4" s="194" t="s">
        <v>330</v>
      </c>
      <c r="C4" s="195">
        <v>50201</v>
      </c>
      <c r="D4" s="194" t="s">
        <v>172</v>
      </c>
      <c r="E4" s="195" t="s">
        <v>20</v>
      </c>
      <c r="F4" s="197" t="s">
        <v>331</v>
      </c>
    </row>
    <row r="5" spans="1:6" ht="15.75" x14ac:dyDescent="0.25">
      <c r="A5" s="193">
        <v>3</v>
      </c>
      <c r="B5" s="198" t="s">
        <v>332</v>
      </c>
      <c r="C5" s="199"/>
      <c r="D5" s="84" t="s">
        <v>173</v>
      </c>
      <c r="E5" s="199" t="s">
        <v>12</v>
      </c>
      <c r="F5" s="84" t="s">
        <v>333</v>
      </c>
    </row>
    <row r="6" spans="1:6" ht="15.75" x14ac:dyDescent="0.25">
      <c r="A6" s="193">
        <v>4</v>
      </c>
      <c r="B6" s="200" t="s">
        <v>334</v>
      </c>
      <c r="C6" s="199">
        <v>53401</v>
      </c>
      <c r="D6" s="84" t="s">
        <v>174</v>
      </c>
      <c r="E6" s="199" t="s">
        <v>13</v>
      </c>
      <c r="F6" s="84" t="s">
        <v>335</v>
      </c>
    </row>
    <row r="7" spans="1:6" ht="15.75" x14ac:dyDescent="0.25">
      <c r="A7" s="193">
        <v>5</v>
      </c>
      <c r="B7" s="198" t="s">
        <v>332</v>
      </c>
      <c r="C7" s="199">
        <v>51201</v>
      </c>
      <c r="D7" s="84" t="s">
        <v>175</v>
      </c>
      <c r="E7" s="199" t="s">
        <v>17</v>
      </c>
      <c r="F7" s="84" t="s">
        <v>336</v>
      </c>
    </row>
    <row r="8" spans="1:6" ht="15.75" x14ac:dyDescent="0.25">
      <c r="A8" s="193">
        <v>6</v>
      </c>
      <c r="B8" s="198" t="s">
        <v>332</v>
      </c>
      <c r="C8" s="199"/>
      <c r="D8" s="200" t="s">
        <v>176</v>
      </c>
      <c r="E8" s="199" t="s">
        <v>12</v>
      </c>
      <c r="F8" s="84" t="s">
        <v>333</v>
      </c>
    </row>
    <row r="9" spans="1:6" ht="15.75" x14ac:dyDescent="0.25">
      <c r="A9" s="193">
        <v>7</v>
      </c>
      <c r="B9" s="198" t="s">
        <v>332</v>
      </c>
      <c r="C9" s="199"/>
      <c r="D9" s="200" t="s">
        <v>177</v>
      </c>
      <c r="E9" s="199" t="s">
        <v>13</v>
      </c>
      <c r="F9" s="84"/>
    </row>
    <row r="10" spans="1:6" ht="15.75" x14ac:dyDescent="0.25">
      <c r="A10" s="193">
        <v>8</v>
      </c>
      <c r="B10" s="194" t="s">
        <v>337</v>
      </c>
      <c r="C10" s="195">
        <v>50401</v>
      </c>
      <c r="D10" s="194" t="s">
        <v>178</v>
      </c>
      <c r="E10" s="195" t="s">
        <v>20</v>
      </c>
      <c r="F10" s="201" t="s">
        <v>338</v>
      </c>
    </row>
    <row r="11" spans="1:6" ht="15.75" x14ac:dyDescent="0.25">
      <c r="A11" s="193">
        <v>9</v>
      </c>
      <c r="B11" s="202" t="s">
        <v>179</v>
      </c>
      <c r="C11" s="203">
        <v>50801</v>
      </c>
      <c r="D11" s="202" t="s">
        <v>179</v>
      </c>
      <c r="E11" s="195" t="s">
        <v>13</v>
      </c>
      <c r="F11" s="204" t="s">
        <v>339</v>
      </c>
    </row>
    <row r="12" spans="1:6" ht="15.75" x14ac:dyDescent="0.25">
      <c r="A12" s="193">
        <v>10</v>
      </c>
      <c r="B12" s="205" t="s">
        <v>180</v>
      </c>
      <c r="C12" s="206">
        <v>52001</v>
      </c>
      <c r="D12" s="205" t="s">
        <v>180</v>
      </c>
      <c r="E12" s="206" t="s">
        <v>12</v>
      </c>
      <c r="F12" s="207" t="s">
        <v>340</v>
      </c>
    </row>
    <row r="13" spans="1:6" ht="15.75" x14ac:dyDescent="0.25">
      <c r="A13" s="193">
        <v>11</v>
      </c>
      <c r="B13" s="200" t="s">
        <v>198</v>
      </c>
      <c r="C13" s="206">
        <v>53601</v>
      </c>
      <c r="D13" s="205" t="s">
        <v>181</v>
      </c>
      <c r="E13" s="206" t="s">
        <v>13</v>
      </c>
      <c r="F13" s="207" t="s">
        <v>341</v>
      </c>
    </row>
    <row r="14" spans="1:6" ht="15.75" x14ac:dyDescent="0.25">
      <c r="A14" s="193">
        <v>12</v>
      </c>
      <c r="B14" s="202" t="s">
        <v>179</v>
      </c>
      <c r="C14" s="203">
        <v>53501</v>
      </c>
      <c r="D14" s="202" t="s">
        <v>182</v>
      </c>
      <c r="E14" s="195" t="s">
        <v>13</v>
      </c>
      <c r="F14" s="204" t="s">
        <v>342</v>
      </c>
    </row>
    <row r="15" spans="1:6" ht="15.75" x14ac:dyDescent="0.25">
      <c r="A15" s="193">
        <v>13</v>
      </c>
      <c r="B15" s="194" t="s">
        <v>343</v>
      </c>
      <c r="C15" s="195">
        <v>51601</v>
      </c>
      <c r="D15" s="194" t="s">
        <v>183</v>
      </c>
      <c r="E15" s="194" t="s">
        <v>13</v>
      </c>
      <c r="F15" s="196" t="s">
        <v>344</v>
      </c>
    </row>
    <row r="16" spans="1:6" ht="15.75" x14ac:dyDescent="0.25">
      <c r="A16" s="193">
        <v>14</v>
      </c>
      <c r="B16" s="200" t="s">
        <v>184</v>
      </c>
      <c r="C16" s="199">
        <v>50901</v>
      </c>
      <c r="D16" s="200" t="s">
        <v>184</v>
      </c>
      <c r="E16" s="199" t="s">
        <v>23</v>
      </c>
      <c r="F16" s="84" t="s">
        <v>345</v>
      </c>
    </row>
    <row r="17" spans="1:6" ht="15.75" x14ac:dyDescent="0.25">
      <c r="A17" s="193">
        <v>15</v>
      </c>
      <c r="B17" s="198" t="s">
        <v>332</v>
      </c>
      <c r="C17" s="195"/>
      <c r="D17" s="194" t="s">
        <v>185</v>
      </c>
      <c r="E17" s="195" t="s">
        <v>20</v>
      </c>
      <c r="F17" s="208"/>
    </row>
    <row r="18" spans="1:6" ht="15.75" x14ac:dyDescent="0.25">
      <c r="A18" s="193">
        <v>16</v>
      </c>
      <c r="B18" s="194" t="s">
        <v>337</v>
      </c>
      <c r="C18" s="195">
        <v>50501</v>
      </c>
      <c r="D18" s="194" t="s">
        <v>186</v>
      </c>
      <c r="E18" s="195" t="s">
        <v>20</v>
      </c>
      <c r="F18" s="209" t="s">
        <v>346</v>
      </c>
    </row>
    <row r="19" spans="1:6" ht="15.75" x14ac:dyDescent="0.25">
      <c r="A19" s="193">
        <v>17</v>
      </c>
      <c r="B19" s="198" t="s">
        <v>332</v>
      </c>
      <c r="C19" s="199"/>
      <c r="D19" s="200" t="s">
        <v>187</v>
      </c>
      <c r="E19" s="199" t="s">
        <v>23</v>
      </c>
      <c r="F19" s="84"/>
    </row>
    <row r="20" spans="1:6" ht="15.75" x14ac:dyDescent="0.25">
      <c r="A20" s="193">
        <v>18</v>
      </c>
      <c r="B20" s="200" t="s">
        <v>174</v>
      </c>
      <c r="C20" s="203">
        <v>533</v>
      </c>
      <c r="D20" s="200" t="s">
        <v>188</v>
      </c>
      <c r="E20" s="195" t="s">
        <v>13</v>
      </c>
      <c r="F20" s="84" t="s">
        <v>347</v>
      </c>
    </row>
    <row r="21" spans="1:6" ht="15.75" x14ac:dyDescent="0.25">
      <c r="A21" s="193">
        <v>19</v>
      </c>
      <c r="B21" s="200" t="s">
        <v>189</v>
      </c>
      <c r="C21" s="199">
        <v>51701</v>
      </c>
      <c r="D21" s="200" t="s">
        <v>189</v>
      </c>
      <c r="E21" s="199" t="s">
        <v>12</v>
      </c>
      <c r="F21" s="84" t="s">
        <v>348</v>
      </c>
    </row>
    <row r="22" spans="1:6" ht="15.75" x14ac:dyDescent="0.25">
      <c r="A22" s="193">
        <v>20</v>
      </c>
      <c r="B22" s="194" t="s">
        <v>349</v>
      </c>
      <c r="C22" s="195">
        <v>50003</v>
      </c>
      <c r="D22" s="194" t="s">
        <v>190</v>
      </c>
      <c r="E22" s="195" t="s">
        <v>20</v>
      </c>
      <c r="F22" s="209" t="s">
        <v>350</v>
      </c>
    </row>
    <row r="23" spans="1:6" ht="15.75" x14ac:dyDescent="0.25">
      <c r="A23" s="193">
        <v>21</v>
      </c>
      <c r="B23" s="198" t="s">
        <v>332</v>
      </c>
      <c r="C23" s="199"/>
      <c r="D23" s="200" t="s">
        <v>191</v>
      </c>
      <c r="E23" s="199" t="s">
        <v>12</v>
      </c>
      <c r="F23" s="84" t="s">
        <v>351</v>
      </c>
    </row>
    <row r="24" spans="1:6" ht="15.75" x14ac:dyDescent="0.25">
      <c r="A24" s="193">
        <v>22</v>
      </c>
      <c r="B24" s="198" t="s">
        <v>332</v>
      </c>
      <c r="C24" s="199"/>
      <c r="D24" s="200" t="s">
        <v>192</v>
      </c>
      <c r="E24" s="199" t="s">
        <v>12</v>
      </c>
      <c r="F24" s="84" t="s">
        <v>352</v>
      </c>
    </row>
    <row r="25" spans="1:6" ht="15.75" x14ac:dyDescent="0.25">
      <c r="A25" s="193">
        <v>23</v>
      </c>
      <c r="B25" s="198" t="s">
        <v>332</v>
      </c>
      <c r="C25" s="199"/>
      <c r="D25" s="200" t="s">
        <v>193</v>
      </c>
      <c r="E25" s="199" t="s">
        <v>17</v>
      </c>
      <c r="F25" s="84" t="s">
        <v>353</v>
      </c>
    </row>
    <row r="26" spans="1:6" ht="15.75" x14ac:dyDescent="0.25">
      <c r="A26" s="193">
        <v>24</v>
      </c>
      <c r="B26" s="198" t="s">
        <v>332</v>
      </c>
      <c r="C26" s="199"/>
      <c r="D26" s="200" t="s">
        <v>194</v>
      </c>
      <c r="E26" s="195" t="s">
        <v>13</v>
      </c>
      <c r="F26" s="196" t="s">
        <v>354</v>
      </c>
    </row>
    <row r="27" spans="1:6" ht="15.75" x14ac:dyDescent="0.25">
      <c r="A27" s="193">
        <v>25</v>
      </c>
      <c r="B27" s="200" t="s">
        <v>195</v>
      </c>
      <c r="C27" s="199">
        <v>54801</v>
      </c>
      <c r="D27" s="200" t="s">
        <v>195</v>
      </c>
      <c r="E27" s="199" t="s">
        <v>355</v>
      </c>
      <c r="F27" s="84" t="s">
        <v>356</v>
      </c>
    </row>
    <row r="28" spans="1:6" ht="15.75" x14ac:dyDescent="0.25">
      <c r="A28" s="193">
        <v>26</v>
      </c>
      <c r="B28" s="200" t="s">
        <v>357</v>
      </c>
      <c r="C28" s="199">
        <v>51901</v>
      </c>
      <c r="D28" s="200" t="s">
        <v>196</v>
      </c>
      <c r="E28" s="199" t="s">
        <v>358</v>
      </c>
      <c r="F28" s="84" t="s">
        <v>359</v>
      </c>
    </row>
    <row r="29" spans="1:6" ht="15.75" x14ac:dyDescent="0.25">
      <c r="A29" s="193">
        <v>27</v>
      </c>
      <c r="B29" s="194" t="s">
        <v>330</v>
      </c>
      <c r="C29" s="195"/>
      <c r="D29" s="194" t="s">
        <v>197</v>
      </c>
      <c r="E29" s="195" t="s">
        <v>20</v>
      </c>
      <c r="F29" s="208" t="s">
        <v>360</v>
      </c>
    </row>
    <row r="30" spans="1:6" ht="15.75" x14ac:dyDescent="0.25">
      <c r="A30" s="193">
        <v>28</v>
      </c>
      <c r="B30" s="198" t="s">
        <v>332</v>
      </c>
      <c r="C30" s="199">
        <v>53701</v>
      </c>
      <c r="D30" s="200" t="s">
        <v>198</v>
      </c>
      <c r="E30" s="199" t="s">
        <v>17</v>
      </c>
      <c r="F30" s="84" t="s">
        <v>361</v>
      </c>
    </row>
    <row r="31" spans="1:6" ht="15.75" x14ac:dyDescent="0.25">
      <c r="A31" s="193">
        <v>29</v>
      </c>
      <c r="B31" s="194" t="s">
        <v>330</v>
      </c>
      <c r="C31" s="195"/>
      <c r="D31" s="194" t="s">
        <v>199</v>
      </c>
      <c r="E31" s="195" t="s">
        <v>20</v>
      </c>
      <c r="F31" s="208" t="s">
        <v>362</v>
      </c>
    </row>
    <row r="32" spans="1:6" ht="15.75" x14ac:dyDescent="0.25">
      <c r="A32" s="193">
        <v>30</v>
      </c>
      <c r="B32" s="198" t="s">
        <v>332</v>
      </c>
      <c r="C32" s="199"/>
      <c r="D32" s="200" t="s">
        <v>200</v>
      </c>
      <c r="E32" s="199" t="s">
        <v>23</v>
      </c>
      <c r="F32" s="84"/>
    </row>
    <row r="33" spans="1:6" ht="15.75" x14ac:dyDescent="0.25">
      <c r="A33" s="193">
        <v>31</v>
      </c>
      <c r="B33" s="198" t="s">
        <v>332</v>
      </c>
      <c r="C33" s="199"/>
      <c r="D33" s="200" t="s">
        <v>201</v>
      </c>
      <c r="E33" s="199" t="s">
        <v>12</v>
      </c>
      <c r="F33" s="84" t="s">
        <v>363</v>
      </c>
    </row>
    <row r="34" spans="1:6" ht="15.75" x14ac:dyDescent="0.25">
      <c r="A34" s="193">
        <v>32</v>
      </c>
      <c r="B34" s="198" t="s">
        <v>332</v>
      </c>
      <c r="C34" s="199"/>
      <c r="D34" s="200" t="s">
        <v>202</v>
      </c>
      <c r="E34" s="199" t="s">
        <v>23</v>
      </c>
      <c r="F34" s="84"/>
    </row>
    <row r="35" spans="1:6" ht="15.75" x14ac:dyDescent="0.25">
      <c r="A35" s="193">
        <v>33</v>
      </c>
      <c r="B35" s="194" t="s">
        <v>364</v>
      </c>
      <c r="C35" s="195">
        <v>29201</v>
      </c>
      <c r="D35" s="194" t="s">
        <v>203</v>
      </c>
      <c r="E35" s="195" t="s">
        <v>358</v>
      </c>
      <c r="F35" s="196" t="s">
        <v>365</v>
      </c>
    </row>
    <row r="36" spans="1:6" ht="15.75" x14ac:dyDescent="0.25">
      <c r="A36" s="193">
        <v>34</v>
      </c>
      <c r="B36" s="198" t="s">
        <v>332</v>
      </c>
      <c r="C36" s="199"/>
      <c r="D36" s="200" t="s">
        <v>204</v>
      </c>
      <c r="E36" s="199" t="s">
        <v>12</v>
      </c>
      <c r="F36" s="84" t="s">
        <v>366</v>
      </c>
    </row>
    <row r="37" spans="1:6" ht="15.75" x14ac:dyDescent="0.25">
      <c r="A37" s="193">
        <v>35</v>
      </c>
      <c r="B37" s="200" t="s">
        <v>205</v>
      </c>
      <c r="C37" s="199">
        <v>55401</v>
      </c>
      <c r="D37" s="200" t="s">
        <v>205</v>
      </c>
      <c r="E37" s="199" t="s">
        <v>355</v>
      </c>
      <c r="F37" s="84" t="s">
        <v>367</v>
      </c>
    </row>
    <row r="38" spans="1:6" ht="15.75" x14ac:dyDescent="0.25">
      <c r="A38" s="193">
        <v>36</v>
      </c>
      <c r="B38" s="198" t="s">
        <v>332</v>
      </c>
      <c r="C38" s="199"/>
      <c r="D38" s="200" t="s">
        <v>206</v>
      </c>
      <c r="E38" s="195" t="s">
        <v>358</v>
      </c>
      <c r="F38" s="84"/>
    </row>
    <row r="39" spans="1:6" ht="15.75" x14ac:dyDescent="0.25">
      <c r="A39" s="193">
        <v>37</v>
      </c>
      <c r="B39" s="194" t="s">
        <v>349</v>
      </c>
      <c r="C39" s="195">
        <v>51301</v>
      </c>
      <c r="D39" s="194" t="s">
        <v>207</v>
      </c>
      <c r="E39" s="195" t="s">
        <v>20</v>
      </c>
      <c r="F39" s="210" t="s">
        <v>368</v>
      </c>
    </row>
    <row r="40" spans="1:6" ht="15.75" x14ac:dyDescent="0.25">
      <c r="A40" s="193">
        <v>38</v>
      </c>
      <c r="B40" s="198" t="s">
        <v>332</v>
      </c>
      <c r="C40" s="199"/>
      <c r="D40" s="200" t="s">
        <v>208</v>
      </c>
      <c r="E40" s="199" t="s">
        <v>12</v>
      </c>
      <c r="F40" s="84" t="s">
        <v>369</v>
      </c>
    </row>
    <row r="41" spans="1:6" ht="15.75" x14ac:dyDescent="0.25">
      <c r="A41" s="193">
        <v>39</v>
      </c>
      <c r="B41" s="194" t="s">
        <v>209</v>
      </c>
      <c r="C41" s="195">
        <v>51801</v>
      </c>
      <c r="D41" s="194" t="s">
        <v>209</v>
      </c>
      <c r="E41" s="195" t="s">
        <v>20</v>
      </c>
      <c r="F41" s="209" t="s">
        <v>370</v>
      </c>
    </row>
    <row r="42" spans="1:6" ht="15.75" x14ac:dyDescent="0.25">
      <c r="A42" s="193">
        <v>40</v>
      </c>
      <c r="B42" s="200" t="s">
        <v>206</v>
      </c>
      <c r="C42" s="199">
        <v>50701</v>
      </c>
      <c r="D42" s="200" t="s">
        <v>210</v>
      </c>
      <c r="E42" s="195" t="s">
        <v>358</v>
      </c>
      <c r="F42" s="84" t="s">
        <v>371</v>
      </c>
    </row>
    <row r="43" spans="1:6" ht="15.75" x14ac:dyDescent="0.25">
      <c r="A43" s="193">
        <v>41</v>
      </c>
      <c r="B43" s="198" t="s">
        <v>332</v>
      </c>
      <c r="C43" s="199"/>
      <c r="D43" s="200" t="s">
        <v>211</v>
      </c>
      <c r="E43" s="199" t="s">
        <v>12</v>
      </c>
      <c r="F43" s="84" t="s">
        <v>372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6338-4210-4356-9159-2166366C3101}">
  <dimension ref="A1:F44"/>
  <sheetViews>
    <sheetView workbookViewId="0">
      <selection activeCell="G32" sqref="G32"/>
    </sheetView>
  </sheetViews>
  <sheetFormatPr defaultRowHeight="15" x14ac:dyDescent="0.25"/>
  <cols>
    <col min="1" max="1" width="6.140625" bestFit="1" customWidth="1"/>
    <col min="2" max="2" width="16.5703125" bestFit="1" customWidth="1"/>
    <col min="3" max="3" width="6.7109375" bestFit="1" customWidth="1"/>
    <col min="4" max="4" width="19.5703125" bestFit="1" customWidth="1"/>
    <col min="5" max="5" width="14.28515625" bestFit="1" customWidth="1"/>
    <col min="6" max="6" width="116.7109375" bestFit="1" customWidth="1"/>
  </cols>
  <sheetData>
    <row r="1" spans="1:6" ht="15.75" x14ac:dyDescent="0.25">
      <c r="A1" s="12" t="s">
        <v>373</v>
      </c>
      <c r="B1" s="12"/>
      <c r="C1" s="12"/>
      <c r="D1" s="12"/>
      <c r="E1" s="12"/>
      <c r="F1" s="12"/>
    </row>
    <row r="2" spans="1:6" ht="32.25" thickBot="1" x14ac:dyDescent="0.3">
      <c r="A2" s="211" t="s">
        <v>169</v>
      </c>
      <c r="B2" s="212" t="s">
        <v>323</v>
      </c>
      <c r="C2" s="213" t="s">
        <v>324</v>
      </c>
      <c r="D2" s="212" t="s">
        <v>325</v>
      </c>
      <c r="E2" s="212" t="s">
        <v>374</v>
      </c>
      <c r="F2" s="214" t="s">
        <v>327</v>
      </c>
    </row>
    <row r="3" spans="1:6" ht="15.75" x14ac:dyDescent="0.25">
      <c r="A3" s="215">
        <v>1</v>
      </c>
      <c r="B3" s="216" t="s">
        <v>179</v>
      </c>
      <c r="C3" s="217">
        <v>51002</v>
      </c>
      <c r="D3" s="218" t="s">
        <v>328</v>
      </c>
      <c r="E3" s="216" t="s">
        <v>375</v>
      </c>
      <c r="F3" s="219" t="s">
        <v>376</v>
      </c>
    </row>
    <row r="4" spans="1:6" ht="15.75" x14ac:dyDescent="0.25">
      <c r="A4" s="220">
        <v>2</v>
      </c>
      <c r="B4" s="221" t="s">
        <v>330</v>
      </c>
      <c r="C4" s="222">
        <v>50202</v>
      </c>
      <c r="D4" s="84" t="s">
        <v>330</v>
      </c>
      <c r="E4" s="221" t="s">
        <v>375</v>
      </c>
      <c r="F4" s="223" t="s">
        <v>377</v>
      </c>
    </row>
    <row r="5" spans="1:6" ht="15.75" x14ac:dyDescent="0.25">
      <c r="A5" s="220">
        <v>3</v>
      </c>
      <c r="B5" s="221" t="s">
        <v>378</v>
      </c>
      <c r="C5" s="224">
        <v>54102</v>
      </c>
      <c r="D5" s="84" t="s">
        <v>379</v>
      </c>
      <c r="E5" s="198" t="s">
        <v>332</v>
      </c>
      <c r="F5" s="225" t="s">
        <v>380</v>
      </c>
    </row>
    <row r="6" spans="1:6" ht="15.75" x14ac:dyDescent="0.25">
      <c r="A6" s="220">
        <v>4</v>
      </c>
      <c r="B6" s="221" t="s">
        <v>334</v>
      </c>
      <c r="C6" s="224">
        <v>53402</v>
      </c>
      <c r="D6" s="84" t="s">
        <v>334</v>
      </c>
      <c r="E6" s="222" t="s">
        <v>375</v>
      </c>
      <c r="F6" s="225" t="s">
        <v>381</v>
      </c>
    </row>
    <row r="7" spans="1:6" ht="15.75" x14ac:dyDescent="0.25">
      <c r="A7" s="220">
        <v>5</v>
      </c>
      <c r="B7" s="221" t="s">
        <v>382</v>
      </c>
      <c r="C7" s="222">
        <v>51202</v>
      </c>
      <c r="D7" s="84" t="s">
        <v>382</v>
      </c>
      <c r="E7" s="221" t="s">
        <v>375</v>
      </c>
      <c r="F7" s="223" t="s">
        <v>383</v>
      </c>
    </row>
    <row r="8" spans="1:6" ht="15.75" x14ac:dyDescent="0.25">
      <c r="A8" s="220">
        <v>6</v>
      </c>
      <c r="B8" s="221" t="s">
        <v>378</v>
      </c>
      <c r="C8" s="222">
        <v>52302</v>
      </c>
      <c r="D8" s="84" t="s">
        <v>378</v>
      </c>
      <c r="E8" s="221" t="s">
        <v>375</v>
      </c>
      <c r="F8" s="223" t="s">
        <v>384</v>
      </c>
    </row>
    <row r="9" spans="1:6" ht="15.75" x14ac:dyDescent="0.25">
      <c r="A9" s="220">
        <v>7</v>
      </c>
      <c r="B9" s="221" t="s">
        <v>179</v>
      </c>
      <c r="C9" s="222">
        <v>54202</v>
      </c>
      <c r="D9" s="84" t="s">
        <v>385</v>
      </c>
      <c r="E9" s="222" t="s">
        <v>375</v>
      </c>
      <c r="F9" s="226" t="s">
        <v>386</v>
      </c>
    </row>
    <row r="10" spans="1:6" ht="15.75" x14ac:dyDescent="0.25">
      <c r="A10" s="220">
        <v>8</v>
      </c>
      <c r="B10" s="221" t="s">
        <v>337</v>
      </c>
      <c r="C10" s="224">
        <v>50401</v>
      </c>
      <c r="D10" s="84" t="s">
        <v>337</v>
      </c>
      <c r="E10" s="221" t="s">
        <v>375</v>
      </c>
      <c r="F10" s="223" t="s">
        <v>387</v>
      </c>
    </row>
    <row r="11" spans="1:6" ht="15.75" x14ac:dyDescent="0.25">
      <c r="A11" s="220">
        <v>9</v>
      </c>
      <c r="B11" s="221" t="s">
        <v>179</v>
      </c>
      <c r="C11" s="222">
        <v>50802</v>
      </c>
      <c r="D11" s="84" t="s">
        <v>388</v>
      </c>
      <c r="E11" s="221" t="s">
        <v>375</v>
      </c>
      <c r="F11" s="223" t="s">
        <v>389</v>
      </c>
    </row>
    <row r="12" spans="1:6" ht="15.75" x14ac:dyDescent="0.25">
      <c r="A12" s="220">
        <v>10</v>
      </c>
      <c r="B12" s="221" t="s">
        <v>390</v>
      </c>
      <c r="C12" s="222">
        <v>52002</v>
      </c>
      <c r="D12" s="84" t="s">
        <v>390</v>
      </c>
      <c r="E12" s="221" t="s">
        <v>375</v>
      </c>
      <c r="F12" s="223" t="s">
        <v>391</v>
      </c>
    </row>
    <row r="13" spans="1:6" ht="15.75" x14ac:dyDescent="0.25">
      <c r="A13" s="220">
        <v>11</v>
      </c>
      <c r="B13" s="227" t="s">
        <v>392</v>
      </c>
      <c r="C13" s="222">
        <v>53602</v>
      </c>
      <c r="D13" s="84" t="s">
        <v>393</v>
      </c>
      <c r="E13" s="222" t="s">
        <v>375</v>
      </c>
      <c r="F13" s="226" t="s">
        <v>394</v>
      </c>
    </row>
    <row r="14" spans="1:6" ht="15.75" x14ac:dyDescent="0.25">
      <c r="A14" s="220">
        <v>12</v>
      </c>
      <c r="B14" s="221" t="s">
        <v>392</v>
      </c>
      <c r="C14" s="222">
        <v>53502</v>
      </c>
      <c r="D14" s="84" t="s">
        <v>392</v>
      </c>
      <c r="E14" s="221" t="s">
        <v>375</v>
      </c>
      <c r="F14" s="223" t="s">
        <v>395</v>
      </c>
    </row>
    <row r="15" spans="1:6" ht="15.75" x14ac:dyDescent="0.25">
      <c r="A15" s="220">
        <v>13</v>
      </c>
      <c r="B15" s="221" t="s">
        <v>183</v>
      </c>
      <c r="C15" s="222">
        <v>51602</v>
      </c>
      <c r="D15" s="84" t="s">
        <v>396</v>
      </c>
      <c r="E15" s="221" t="s">
        <v>375</v>
      </c>
      <c r="F15" s="223" t="s">
        <v>397</v>
      </c>
    </row>
    <row r="16" spans="1:6" ht="15.75" x14ac:dyDescent="0.25">
      <c r="A16" s="220">
        <v>14</v>
      </c>
      <c r="B16" s="221" t="s">
        <v>398</v>
      </c>
      <c r="C16" s="222">
        <v>50902</v>
      </c>
      <c r="D16" s="84" t="s">
        <v>398</v>
      </c>
      <c r="E16" s="221" t="s">
        <v>375</v>
      </c>
      <c r="F16" s="223" t="s">
        <v>399</v>
      </c>
    </row>
    <row r="17" spans="1:6" ht="15.75" x14ac:dyDescent="0.25">
      <c r="A17" s="220">
        <v>15</v>
      </c>
      <c r="B17" s="221" t="s">
        <v>337</v>
      </c>
      <c r="C17" s="222">
        <v>54302</v>
      </c>
      <c r="D17" s="84" t="s">
        <v>400</v>
      </c>
      <c r="E17" s="222" t="s">
        <v>375</v>
      </c>
      <c r="F17" s="226" t="s">
        <v>401</v>
      </c>
    </row>
    <row r="18" spans="1:6" ht="15.75" x14ac:dyDescent="0.25">
      <c r="A18" s="220">
        <v>16</v>
      </c>
      <c r="B18" s="221" t="s">
        <v>337</v>
      </c>
      <c r="C18" s="224">
        <v>50501</v>
      </c>
      <c r="D18" s="84" t="s">
        <v>402</v>
      </c>
      <c r="E18" s="221" t="s">
        <v>375</v>
      </c>
      <c r="F18" s="223" t="s">
        <v>403</v>
      </c>
    </row>
    <row r="19" spans="1:6" ht="15.75" x14ac:dyDescent="0.25">
      <c r="A19" s="220">
        <v>17</v>
      </c>
      <c r="B19" s="221" t="s">
        <v>404</v>
      </c>
      <c r="C19" s="222">
        <v>54402</v>
      </c>
      <c r="D19" s="84" t="s">
        <v>405</v>
      </c>
      <c r="E19" s="198" t="s">
        <v>332</v>
      </c>
      <c r="F19" s="223" t="s">
        <v>406</v>
      </c>
    </row>
    <row r="20" spans="1:6" ht="15.75" x14ac:dyDescent="0.25">
      <c r="A20" s="220">
        <v>18</v>
      </c>
      <c r="B20" s="221" t="s">
        <v>334</v>
      </c>
      <c r="C20" s="222">
        <v>53302</v>
      </c>
      <c r="D20" s="84" t="s">
        <v>407</v>
      </c>
      <c r="E20" s="222" t="s">
        <v>375</v>
      </c>
      <c r="F20" s="226" t="s">
        <v>408</v>
      </c>
    </row>
    <row r="21" spans="1:6" ht="15.75" x14ac:dyDescent="0.25">
      <c r="A21" s="220">
        <v>19</v>
      </c>
      <c r="B21" s="221" t="s">
        <v>409</v>
      </c>
      <c r="C21" s="224">
        <v>51702</v>
      </c>
      <c r="D21" s="84" t="s">
        <v>409</v>
      </c>
      <c r="E21" s="222" t="s">
        <v>375</v>
      </c>
      <c r="F21" s="225" t="s">
        <v>410</v>
      </c>
    </row>
    <row r="22" spans="1:6" ht="15.75" x14ac:dyDescent="0.25">
      <c r="A22" s="220">
        <v>20</v>
      </c>
      <c r="B22" s="221" t="s">
        <v>411</v>
      </c>
      <c r="C22" s="222">
        <v>50002</v>
      </c>
      <c r="D22" s="84" t="s">
        <v>412</v>
      </c>
      <c r="E22" s="221" t="s">
        <v>375</v>
      </c>
      <c r="F22" s="223" t="s">
        <v>413</v>
      </c>
    </row>
    <row r="23" spans="1:6" ht="15.75" x14ac:dyDescent="0.25">
      <c r="A23" s="220">
        <v>21</v>
      </c>
      <c r="B23" s="221" t="s">
        <v>378</v>
      </c>
      <c r="C23" s="224">
        <v>52202</v>
      </c>
      <c r="D23" s="84" t="s">
        <v>414</v>
      </c>
      <c r="E23" s="222" t="s">
        <v>375</v>
      </c>
      <c r="F23" s="225" t="s">
        <v>415</v>
      </c>
    </row>
    <row r="24" spans="1:6" ht="15.75" x14ac:dyDescent="0.25">
      <c r="A24" s="220">
        <v>22</v>
      </c>
      <c r="B24" s="221" t="s">
        <v>416</v>
      </c>
      <c r="C24" s="224">
        <v>52502</v>
      </c>
      <c r="D24" s="84" t="s">
        <v>416</v>
      </c>
      <c r="E24" s="221" t="s">
        <v>375</v>
      </c>
      <c r="F24" s="223" t="s">
        <v>417</v>
      </c>
    </row>
    <row r="25" spans="1:6" ht="15.75" x14ac:dyDescent="0.25">
      <c r="A25" s="220">
        <v>23</v>
      </c>
      <c r="B25" s="221" t="s">
        <v>382</v>
      </c>
      <c r="C25" s="222">
        <v>53902</v>
      </c>
      <c r="D25" s="84" t="s">
        <v>418</v>
      </c>
      <c r="E25" s="222" t="s">
        <v>375</v>
      </c>
      <c r="F25" s="226" t="s">
        <v>419</v>
      </c>
    </row>
    <row r="26" spans="1:6" ht="15.75" x14ac:dyDescent="0.25">
      <c r="A26" s="220">
        <v>24</v>
      </c>
      <c r="B26" s="221" t="s">
        <v>194</v>
      </c>
      <c r="C26" s="222">
        <v>51502</v>
      </c>
      <c r="D26" s="84" t="s">
        <v>420</v>
      </c>
      <c r="E26" s="222" t="s">
        <v>375</v>
      </c>
      <c r="F26" s="226" t="s">
        <v>421</v>
      </c>
    </row>
    <row r="27" spans="1:6" ht="15.75" x14ac:dyDescent="0.25">
      <c r="A27" s="220">
        <v>25</v>
      </c>
      <c r="B27" s="221" t="s">
        <v>422</v>
      </c>
      <c r="C27" s="224">
        <v>53002</v>
      </c>
      <c r="D27" s="84" t="s">
        <v>422</v>
      </c>
      <c r="E27" s="198" t="s">
        <v>332</v>
      </c>
      <c r="F27" s="225" t="s">
        <v>423</v>
      </c>
    </row>
    <row r="28" spans="1:6" ht="15.75" x14ac:dyDescent="0.25">
      <c r="A28" s="220">
        <v>26</v>
      </c>
      <c r="B28" s="221" t="s">
        <v>337</v>
      </c>
      <c r="C28" s="222">
        <v>51901</v>
      </c>
      <c r="D28" s="84" t="s">
        <v>424</v>
      </c>
      <c r="E28" s="222" t="s">
        <v>375</v>
      </c>
      <c r="F28" s="226" t="s">
        <v>425</v>
      </c>
    </row>
    <row r="29" spans="1:6" ht="15.75" x14ac:dyDescent="0.25">
      <c r="A29" s="220">
        <v>27</v>
      </c>
      <c r="B29" s="221" t="s">
        <v>330</v>
      </c>
      <c r="C29" s="222">
        <v>55002</v>
      </c>
      <c r="D29" s="84" t="s">
        <v>426</v>
      </c>
      <c r="E29" s="222" t="s">
        <v>375</v>
      </c>
      <c r="F29" s="226" t="s">
        <v>427</v>
      </c>
    </row>
    <row r="30" spans="1:6" ht="15.75" x14ac:dyDescent="0.25">
      <c r="A30" s="220">
        <v>28</v>
      </c>
      <c r="B30" s="221" t="s">
        <v>428</v>
      </c>
      <c r="C30" s="222">
        <v>53702</v>
      </c>
      <c r="D30" s="84" t="s">
        <v>428</v>
      </c>
      <c r="E30" s="221" t="s">
        <v>375</v>
      </c>
      <c r="F30" s="223" t="s">
        <v>429</v>
      </c>
    </row>
    <row r="31" spans="1:6" ht="15.75" x14ac:dyDescent="0.25">
      <c r="A31" s="220">
        <v>29</v>
      </c>
      <c r="B31" s="221" t="s">
        <v>412</v>
      </c>
      <c r="C31" s="222">
        <v>55101</v>
      </c>
      <c r="D31" s="84" t="s">
        <v>430</v>
      </c>
      <c r="E31" s="198" t="s">
        <v>332</v>
      </c>
      <c r="F31" s="223" t="s">
        <v>431</v>
      </c>
    </row>
    <row r="32" spans="1:6" ht="15.75" x14ac:dyDescent="0.25">
      <c r="A32" s="220">
        <v>30</v>
      </c>
      <c r="B32" s="221" t="s">
        <v>404</v>
      </c>
      <c r="C32" s="222">
        <v>51102</v>
      </c>
      <c r="D32" s="84" t="s">
        <v>404</v>
      </c>
      <c r="E32" s="198" t="s">
        <v>332</v>
      </c>
      <c r="F32" s="226" t="s">
        <v>432</v>
      </c>
    </row>
    <row r="33" spans="1:6" ht="15.75" x14ac:dyDescent="0.25">
      <c r="A33" s="220">
        <v>31</v>
      </c>
      <c r="B33" s="221" t="s">
        <v>433</v>
      </c>
      <c r="C33" s="222">
        <v>52802</v>
      </c>
      <c r="D33" s="84" t="s">
        <v>434</v>
      </c>
      <c r="E33" s="222" t="s">
        <v>375</v>
      </c>
      <c r="F33" s="223" t="s">
        <v>435</v>
      </c>
    </row>
    <row r="34" spans="1:6" ht="15.75" x14ac:dyDescent="0.25">
      <c r="A34" s="220">
        <v>32</v>
      </c>
      <c r="B34" s="221" t="s">
        <v>422</v>
      </c>
      <c r="C34" s="222">
        <v>55301</v>
      </c>
      <c r="D34" s="84" t="s">
        <v>436</v>
      </c>
      <c r="E34" s="198" t="s">
        <v>332</v>
      </c>
      <c r="F34" s="223" t="s">
        <v>437</v>
      </c>
    </row>
    <row r="35" spans="1:6" ht="15.75" x14ac:dyDescent="0.25">
      <c r="A35" s="220">
        <v>33</v>
      </c>
      <c r="B35" s="221" t="s">
        <v>334</v>
      </c>
      <c r="C35" s="224">
        <v>29202</v>
      </c>
      <c r="D35" s="84" t="s">
        <v>438</v>
      </c>
      <c r="E35" s="221" t="s">
        <v>375</v>
      </c>
      <c r="F35" s="223" t="s">
        <v>439</v>
      </c>
    </row>
    <row r="36" spans="1:6" ht="15.75" x14ac:dyDescent="0.25">
      <c r="A36" s="220">
        <v>34</v>
      </c>
      <c r="B36" s="221" t="s">
        <v>440</v>
      </c>
      <c r="C36" s="224">
        <v>51402</v>
      </c>
      <c r="D36" s="84" t="s">
        <v>441</v>
      </c>
      <c r="E36" s="221" t="s">
        <v>375</v>
      </c>
      <c r="F36" s="223" t="s">
        <v>442</v>
      </c>
    </row>
    <row r="37" spans="1:6" ht="15.75" x14ac:dyDescent="0.25">
      <c r="A37" s="220">
        <v>35</v>
      </c>
      <c r="B37" s="221" t="s">
        <v>443</v>
      </c>
      <c r="C37" s="222">
        <v>55402</v>
      </c>
      <c r="D37" s="84" t="s">
        <v>444</v>
      </c>
      <c r="E37" s="198" t="s">
        <v>332</v>
      </c>
      <c r="F37" s="223" t="s">
        <v>445</v>
      </c>
    </row>
    <row r="38" spans="1:6" ht="15.75" x14ac:dyDescent="0.25">
      <c r="A38" s="220">
        <v>36</v>
      </c>
      <c r="B38" s="221" t="s">
        <v>446</v>
      </c>
      <c r="C38" s="224">
        <v>50602</v>
      </c>
      <c r="D38" s="84" t="s">
        <v>446</v>
      </c>
      <c r="E38" s="222" t="s">
        <v>375</v>
      </c>
      <c r="F38" s="225" t="s">
        <v>447</v>
      </c>
    </row>
    <row r="39" spans="1:6" ht="15.75" x14ac:dyDescent="0.25">
      <c r="A39" s="220">
        <v>37</v>
      </c>
      <c r="B39" s="221" t="s">
        <v>448</v>
      </c>
      <c r="C39" s="224">
        <v>51303</v>
      </c>
      <c r="D39" s="84" t="s">
        <v>449</v>
      </c>
      <c r="E39" s="222" t="s">
        <v>375</v>
      </c>
      <c r="F39" s="225" t="s">
        <v>450</v>
      </c>
    </row>
    <row r="40" spans="1:6" ht="15.75" x14ac:dyDescent="0.25">
      <c r="A40" s="220">
        <v>38</v>
      </c>
      <c r="B40" s="221" t="s">
        <v>449</v>
      </c>
      <c r="C40" s="222">
        <v>51302</v>
      </c>
      <c r="D40" s="84" t="s">
        <v>449</v>
      </c>
      <c r="E40" s="221" t="s">
        <v>375</v>
      </c>
      <c r="F40" s="223" t="s">
        <v>451</v>
      </c>
    </row>
    <row r="41" spans="1:6" ht="15.75" x14ac:dyDescent="0.25">
      <c r="A41" s="220">
        <v>39</v>
      </c>
      <c r="B41" s="221" t="s">
        <v>440</v>
      </c>
      <c r="C41" s="222">
        <v>52602</v>
      </c>
      <c r="D41" s="84" t="s">
        <v>440</v>
      </c>
      <c r="E41" s="222" t="s">
        <v>375</v>
      </c>
      <c r="F41" s="226" t="s">
        <v>452</v>
      </c>
    </row>
    <row r="42" spans="1:6" ht="15.75" x14ac:dyDescent="0.25">
      <c r="A42" s="220">
        <v>40</v>
      </c>
      <c r="B42" s="221" t="s">
        <v>453</v>
      </c>
      <c r="C42" s="222">
        <v>51802</v>
      </c>
      <c r="D42" s="84" t="s">
        <v>454</v>
      </c>
      <c r="E42" s="221" t="s">
        <v>375</v>
      </c>
      <c r="F42" s="223" t="s">
        <v>455</v>
      </c>
    </row>
    <row r="43" spans="1:6" ht="15.75" x14ac:dyDescent="0.25">
      <c r="A43" s="228">
        <v>41</v>
      </c>
      <c r="B43" s="229" t="s">
        <v>446</v>
      </c>
      <c r="C43" s="230">
        <v>50702</v>
      </c>
      <c r="D43" s="231" t="s">
        <v>456</v>
      </c>
      <c r="E43" s="229" t="s">
        <v>375</v>
      </c>
      <c r="F43" s="232" t="s">
        <v>457</v>
      </c>
    </row>
    <row r="44" spans="1:6" ht="16.5" thickBot="1" x14ac:dyDescent="0.3">
      <c r="A44" s="233">
        <v>42</v>
      </c>
      <c r="B44" s="234" t="s">
        <v>443</v>
      </c>
      <c r="C44" s="235">
        <v>53102</v>
      </c>
      <c r="D44" s="236" t="s">
        <v>443</v>
      </c>
      <c r="E44" s="235" t="s">
        <v>375</v>
      </c>
      <c r="F44" s="237" t="s">
        <v>458</v>
      </c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9DD0-14B2-49F2-A824-0BFDCFE1C75B}">
  <dimension ref="A1:F66"/>
  <sheetViews>
    <sheetView topLeftCell="A32" workbookViewId="0">
      <selection activeCell="I11" sqref="I11"/>
    </sheetView>
  </sheetViews>
  <sheetFormatPr defaultRowHeight="15" x14ac:dyDescent="0.25"/>
  <cols>
    <col min="2" max="2" width="43.140625" bestFit="1" customWidth="1"/>
    <col min="3" max="3" width="6.42578125" bestFit="1" customWidth="1"/>
    <col min="4" max="4" width="11.7109375" customWidth="1"/>
    <col min="5" max="5" width="18.42578125" bestFit="1" customWidth="1"/>
    <col min="6" max="6" width="15.85546875" bestFit="1" customWidth="1"/>
  </cols>
  <sheetData>
    <row r="1" spans="1:6" x14ac:dyDescent="0.25">
      <c r="A1" s="238" t="s">
        <v>1</v>
      </c>
      <c r="B1" s="238"/>
      <c r="C1" s="238"/>
      <c r="D1" s="238"/>
      <c r="E1" s="238"/>
      <c r="F1" s="238"/>
    </row>
    <row r="2" spans="1:6" x14ac:dyDescent="0.25">
      <c r="A2" s="238" t="s">
        <v>459</v>
      </c>
      <c r="B2" s="238"/>
      <c r="C2" s="238"/>
      <c r="D2" s="238"/>
      <c r="E2" s="238"/>
      <c r="F2" s="238"/>
    </row>
    <row r="3" spans="1:6" ht="15.75" x14ac:dyDescent="0.25">
      <c r="A3" s="38" t="s">
        <v>460</v>
      </c>
      <c r="B3" s="38"/>
      <c r="C3" s="38"/>
      <c r="D3" s="38"/>
      <c r="E3" s="38"/>
      <c r="F3" s="38"/>
    </row>
    <row r="4" spans="1:6" x14ac:dyDescent="0.25">
      <c r="A4" s="238" t="s">
        <v>461</v>
      </c>
      <c r="B4" s="238"/>
      <c r="C4" s="238"/>
      <c r="D4" s="238"/>
      <c r="E4" s="238"/>
      <c r="F4" s="238"/>
    </row>
    <row r="5" spans="1:6" ht="15.75" x14ac:dyDescent="0.25">
      <c r="A5" s="39"/>
      <c r="B5" s="61"/>
      <c r="C5" s="2"/>
      <c r="D5" s="239"/>
      <c r="E5" s="240" t="s">
        <v>75</v>
      </c>
      <c r="F5" s="241" t="s">
        <v>462</v>
      </c>
    </row>
    <row r="6" spans="1:6" ht="84" customHeight="1" x14ac:dyDescent="0.25">
      <c r="A6" s="256" t="s">
        <v>77</v>
      </c>
      <c r="B6" s="254" t="s">
        <v>78</v>
      </c>
      <c r="C6" s="261" t="s">
        <v>152</v>
      </c>
      <c r="D6" s="262"/>
      <c r="E6" s="261" t="s">
        <v>153</v>
      </c>
      <c r="F6" s="262"/>
    </row>
    <row r="7" spans="1:6" ht="15.75" x14ac:dyDescent="0.25">
      <c r="A7" s="257"/>
      <c r="B7" s="255"/>
      <c r="C7" s="47" t="s">
        <v>83</v>
      </c>
      <c r="D7" s="48" t="s">
        <v>84</v>
      </c>
      <c r="E7" s="47" t="s">
        <v>83</v>
      </c>
      <c r="F7" s="48" t="s">
        <v>84</v>
      </c>
    </row>
    <row r="8" spans="1:6" ht="15.75" x14ac:dyDescent="0.25">
      <c r="A8" s="258" t="s">
        <v>85</v>
      </c>
      <c r="B8" s="259"/>
      <c r="C8" s="259"/>
      <c r="D8" s="259"/>
      <c r="E8" s="259"/>
      <c r="F8" s="260"/>
    </row>
    <row r="9" spans="1:6" x14ac:dyDescent="0.25">
      <c r="A9" s="245">
        <v>1</v>
      </c>
      <c r="B9" s="246" t="s">
        <v>87</v>
      </c>
      <c r="C9" s="247">
        <v>1051</v>
      </c>
      <c r="D9" s="247">
        <v>3363</v>
      </c>
      <c r="E9" s="248">
        <v>6761</v>
      </c>
      <c r="F9" s="247">
        <v>54819</v>
      </c>
    </row>
    <row r="10" spans="1:6" x14ac:dyDescent="0.25">
      <c r="A10" s="245">
        <v>2</v>
      </c>
      <c r="B10" s="246" t="s">
        <v>88</v>
      </c>
      <c r="C10" s="248">
        <v>144</v>
      </c>
      <c r="D10" s="247">
        <v>422</v>
      </c>
      <c r="E10" s="248">
        <v>1075</v>
      </c>
      <c r="F10" s="247">
        <v>6247</v>
      </c>
    </row>
    <row r="11" spans="1:6" x14ac:dyDescent="0.25">
      <c r="A11" s="245">
        <v>3</v>
      </c>
      <c r="B11" s="246" t="s">
        <v>89</v>
      </c>
      <c r="C11" s="248">
        <v>72</v>
      </c>
      <c r="D11" s="247">
        <v>205</v>
      </c>
      <c r="E11" s="248">
        <v>394</v>
      </c>
      <c r="F11" s="247">
        <v>3243</v>
      </c>
    </row>
    <row r="12" spans="1:6" x14ac:dyDescent="0.25">
      <c r="A12" s="245">
        <v>4</v>
      </c>
      <c r="B12" s="246" t="s">
        <v>90</v>
      </c>
      <c r="C12" s="248">
        <v>392</v>
      </c>
      <c r="D12" s="247">
        <v>774</v>
      </c>
      <c r="E12" s="248">
        <v>3033</v>
      </c>
      <c r="F12" s="247">
        <v>17385</v>
      </c>
    </row>
    <row r="13" spans="1:6" x14ac:dyDescent="0.25">
      <c r="A13" s="245">
        <v>5</v>
      </c>
      <c r="B13" s="246" t="s">
        <v>91</v>
      </c>
      <c r="C13" s="248">
        <v>197</v>
      </c>
      <c r="D13" s="247">
        <v>459</v>
      </c>
      <c r="E13" s="248">
        <v>1414</v>
      </c>
      <c r="F13" s="247">
        <v>8667</v>
      </c>
    </row>
    <row r="14" spans="1:6" x14ac:dyDescent="0.25">
      <c r="A14" s="245">
        <v>6</v>
      </c>
      <c r="B14" s="246" t="s">
        <v>92</v>
      </c>
      <c r="C14" s="248">
        <v>43</v>
      </c>
      <c r="D14" s="247">
        <v>164</v>
      </c>
      <c r="E14" s="248">
        <v>536</v>
      </c>
      <c r="F14" s="247">
        <v>4440</v>
      </c>
    </row>
    <row r="15" spans="1:6" x14ac:dyDescent="0.25">
      <c r="A15" s="245">
        <v>7</v>
      </c>
      <c r="B15" s="246" t="s">
        <v>93</v>
      </c>
      <c r="C15" s="248">
        <v>37</v>
      </c>
      <c r="D15" s="247">
        <v>91</v>
      </c>
      <c r="E15" s="248">
        <v>222</v>
      </c>
      <c r="F15" s="247">
        <v>1009</v>
      </c>
    </row>
    <row r="16" spans="1:6" x14ac:dyDescent="0.25">
      <c r="A16" s="245">
        <v>8</v>
      </c>
      <c r="B16" s="246" t="s">
        <v>95</v>
      </c>
      <c r="C16" s="248">
        <v>737</v>
      </c>
      <c r="D16" s="247">
        <v>2151</v>
      </c>
      <c r="E16" s="248">
        <v>7107</v>
      </c>
      <c r="F16" s="247">
        <v>49838</v>
      </c>
    </row>
    <row r="17" spans="1:6" x14ac:dyDescent="0.25">
      <c r="A17" s="245">
        <v>9</v>
      </c>
      <c r="B17" s="246" t="s">
        <v>94</v>
      </c>
      <c r="C17" s="248">
        <v>1</v>
      </c>
      <c r="D17" s="247">
        <v>6</v>
      </c>
      <c r="E17" s="248">
        <v>113</v>
      </c>
      <c r="F17" s="247">
        <v>1204</v>
      </c>
    </row>
    <row r="18" spans="1:6" x14ac:dyDescent="0.25">
      <c r="A18" s="245">
        <v>10</v>
      </c>
      <c r="B18" s="246" t="s">
        <v>97</v>
      </c>
      <c r="C18" s="248">
        <v>465</v>
      </c>
      <c r="D18" s="247">
        <v>1465</v>
      </c>
      <c r="E18" s="248">
        <v>2697</v>
      </c>
      <c r="F18" s="247">
        <v>28068</v>
      </c>
    </row>
    <row r="19" spans="1:6" x14ac:dyDescent="0.25">
      <c r="A19" s="245">
        <v>11</v>
      </c>
      <c r="B19" s="246" t="s">
        <v>96</v>
      </c>
      <c r="C19" s="248">
        <v>102</v>
      </c>
      <c r="D19" s="247">
        <v>98</v>
      </c>
      <c r="E19" s="248">
        <v>909</v>
      </c>
      <c r="F19" s="247">
        <v>4936</v>
      </c>
    </row>
    <row r="20" spans="1:6" x14ac:dyDescent="0.25">
      <c r="A20" s="245">
        <v>12</v>
      </c>
      <c r="B20" s="246" t="s">
        <v>86</v>
      </c>
      <c r="C20" s="248">
        <v>2702</v>
      </c>
      <c r="D20" s="247">
        <v>6679</v>
      </c>
      <c r="E20" s="248">
        <v>17674</v>
      </c>
      <c r="F20" s="247">
        <v>122574</v>
      </c>
    </row>
    <row r="21" spans="1:6" ht="15.75" x14ac:dyDescent="0.25">
      <c r="A21" s="249" t="s">
        <v>463</v>
      </c>
      <c r="B21" s="250" t="s">
        <v>98</v>
      </c>
      <c r="C21" s="251">
        <v>5943</v>
      </c>
      <c r="D21" s="251">
        <v>15877</v>
      </c>
      <c r="E21" s="251">
        <v>41935</v>
      </c>
      <c r="F21" s="251">
        <v>302430</v>
      </c>
    </row>
    <row r="22" spans="1:6" ht="15.75" x14ac:dyDescent="0.25">
      <c r="A22" s="258" t="s">
        <v>464</v>
      </c>
      <c r="B22" s="259"/>
      <c r="C22" s="259"/>
      <c r="D22" s="259"/>
      <c r="E22" s="259"/>
      <c r="F22" s="260"/>
    </row>
    <row r="23" spans="1:6" x14ac:dyDescent="0.25">
      <c r="A23" s="245">
        <v>13</v>
      </c>
      <c r="B23" s="246" t="s">
        <v>100</v>
      </c>
      <c r="C23" s="248">
        <v>63</v>
      </c>
      <c r="D23" s="247">
        <v>362</v>
      </c>
      <c r="E23" s="248">
        <v>1506</v>
      </c>
      <c r="F23" s="247">
        <v>9050</v>
      </c>
    </row>
    <row r="24" spans="1:6" x14ac:dyDescent="0.25">
      <c r="A24" s="245">
        <v>14</v>
      </c>
      <c r="B24" s="246" t="s">
        <v>101</v>
      </c>
      <c r="C24" s="248">
        <v>0</v>
      </c>
      <c r="D24" s="247">
        <v>0</v>
      </c>
      <c r="E24" s="248">
        <v>0</v>
      </c>
      <c r="F24" s="247">
        <v>0</v>
      </c>
    </row>
    <row r="25" spans="1:6" x14ac:dyDescent="0.25">
      <c r="A25" s="245">
        <v>15</v>
      </c>
      <c r="B25" s="246" t="s">
        <v>102</v>
      </c>
      <c r="C25" s="248">
        <v>2</v>
      </c>
      <c r="D25" s="247">
        <v>2</v>
      </c>
      <c r="E25" s="248">
        <v>2</v>
      </c>
      <c r="F25" s="247">
        <v>2</v>
      </c>
    </row>
    <row r="26" spans="1:6" x14ac:dyDescent="0.25">
      <c r="A26" s="245">
        <v>16</v>
      </c>
      <c r="B26" s="246" t="s">
        <v>103</v>
      </c>
      <c r="C26" s="248">
        <v>2</v>
      </c>
      <c r="D26" s="247">
        <v>370</v>
      </c>
      <c r="E26" s="248">
        <v>9</v>
      </c>
      <c r="F26" s="247">
        <v>1056</v>
      </c>
    </row>
    <row r="27" spans="1:6" x14ac:dyDescent="0.25">
      <c r="A27" s="245">
        <v>17</v>
      </c>
      <c r="B27" s="246" t="s">
        <v>104</v>
      </c>
      <c r="C27" s="248">
        <v>11</v>
      </c>
      <c r="D27" s="247">
        <v>2</v>
      </c>
      <c r="E27" s="248">
        <v>13</v>
      </c>
      <c r="F27" s="247">
        <v>18</v>
      </c>
    </row>
    <row r="28" spans="1:6" x14ac:dyDescent="0.25">
      <c r="A28" s="245">
        <v>18</v>
      </c>
      <c r="B28" s="246" t="s">
        <v>105</v>
      </c>
      <c r="C28" s="248">
        <v>0</v>
      </c>
      <c r="D28" s="247">
        <v>0</v>
      </c>
      <c r="E28" s="248">
        <v>0</v>
      </c>
      <c r="F28" s="247">
        <v>0</v>
      </c>
    </row>
    <row r="29" spans="1:6" x14ac:dyDescent="0.25">
      <c r="A29" s="245">
        <v>19</v>
      </c>
      <c r="B29" s="246" t="s">
        <v>106</v>
      </c>
      <c r="C29" s="248">
        <v>0</v>
      </c>
      <c r="D29" s="247">
        <v>0</v>
      </c>
      <c r="E29" s="248">
        <v>1</v>
      </c>
      <c r="F29" s="247">
        <v>22</v>
      </c>
    </row>
    <row r="30" spans="1:6" x14ac:dyDescent="0.25">
      <c r="A30" s="245">
        <v>20</v>
      </c>
      <c r="B30" s="246" t="s">
        <v>107</v>
      </c>
      <c r="C30" s="248">
        <v>1</v>
      </c>
      <c r="D30" s="247">
        <v>3</v>
      </c>
      <c r="E30" s="248">
        <v>41</v>
      </c>
      <c r="F30" s="247">
        <v>124</v>
      </c>
    </row>
    <row r="31" spans="1:6" x14ac:dyDescent="0.25">
      <c r="A31" s="245">
        <v>21</v>
      </c>
      <c r="B31" s="246" t="s">
        <v>108</v>
      </c>
      <c r="C31" s="248">
        <v>78</v>
      </c>
      <c r="D31" s="247">
        <v>1765</v>
      </c>
      <c r="E31" s="248">
        <v>1269</v>
      </c>
      <c r="F31" s="247">
        <v>23488</v>
      </c>
    </row>
    <row r="32" spans="1:6" x14ac:dyDescent="0.25">
      <c r="A32" s="245">
        <v>22</v>
      </c>
      <c r="B32" s="246" t="s">
        <v>109</v>
      </c>
      <c r="C32" s="248">
        <v>86</v>
      </c>
      <c r="D32" s="247">
        <v>308</v>
      </c>
      <c r="E32" s="248">
        <v>691</v>
      </c>
      <c r="F32" s="247">
        <v>5791</v>
      </c>
    </row>
    <row r="33" spans="1:6" x14ac:dyDescent="0.25">
      <c r="A33" s="245">
        <v>23</v>
      </c>
      <c r="B33" s="246" t="s">
        <v>110</v>
      </c>
      <c r="C33" s="248">
        <v>11</v>
      </c>
      <c r="D33" s="247">
        <v>330</v>
      </c>
      <c r="E33" s="248">
        <v>97</v>
      </c>
      <c r="F33" s="247">
        <v>1886</v>
      </c>
    </row>
    <row r="34" spans="1:6" x14ac:dyDescent="0.25">
      <c r="A34" s="245">
        <v>24</v>
      </c>
      <c r="B34" s="246" t="s">
        <v>111</v>
      </c>
      <c r="C34" s="248">
        <v>0</v>
      </c>
      <c r="D34" s="247">
        <v>0</v>
      </c>
      <c r="E34" s="248">
        <v>0</v>
      </c>
      <c r="F34" s="247">
        <v>0</v>
      </c>
    </row>
    <row r="35" spans="1:6" x14ac:dyDescent="0.25">
      <c r="A35" s="245">
        <v>25</v>
      </c>
      <c r="B35" s="163" t="s">
        <v>112</v>
      </c>
      <c r="C35" s="248">
        <v>1</v>
      </c>
      <c r="D35" s="247">
        <v>1</v>
      </c>
      <c r="E35" s="248">
        <v>10</v>
      </c>
      <c r="F35" s="247">
        <v>28</v>
      </c>
    </row>
    <row r="36" spans="1:6" x14ac:dyDescent="0.25">
      <c r="A36" s="245">
        <v>26</v>
      </c>
      <c r="B36" s="163" t="s">
        <v>113</v>
      </c>
      <c r="C36" s="248">
        <v>1</v>
      </c>
      <c r="D36" s="247">
        <v>37</v>
      </c>
      <c r="E36" s="248">
        <v>3</v>
      </c>
      <c r="F36" s="247">
        <v>105</v>
      </c>
    </row>
    <row r="37" spans="1:6" x14ac:dyDescent="0.25">
      <c r="A37" s="245">
        <v>27</v>
      </c>
      <c r="B37" s="163" t="s">
        <v>114</v>
      </c>
      <c r="C37" s="248">
        <v>0</v>
      </c>
      <c r="D37" s="247">
        <v>0</v>
      </c>
      <c r="E37" s="248">
        <v>0</v>
      </c>
      <c r="F37" s="247">
        <v>0</v>
      </c>
    </row>
    <row r="38" spans="1:6" x14ac:dyDescent="0.25">
      <c r="A38" s="245">
        <v>28</v>
      </c>
      <c r="B38" s="163" t="s">
        <v>115</v>
      </c>
      <c r="C38" s="248">
        <v>0</v>
      </c>
      <c r="D38" s="247">
        <v>0</v>
      </c>
      <c r="E38" s="248">
        <v>0</v>
      </c>
      <c r="F38" s="247">
        <v>0</v>
      </c>
    </row>
    <row r="39" spans="1:6" x14ac:dyDescent="0.25">
      <c r="A39" s="245">
        <v>29</v>
      </c>
      <c r="B39" s="163" t="s">
        <v>116</v>
      </c>
      <c r="C39" s="248">
        <v>0</v>
      </c>
      <c r="D39" s="247">
        <v>0</v>
      </c>
      <c r="E39" s="248">
        <v>0</v>
      </c>
      <c r="F39" s="247">
        <v>0</v>
      </c>
    </row>
    <row r="40" spans="1:6" x14ac:dyDescent="0.25">
      <c r="A40" s="245">
        <v>30</v>
      </c>
      <c r="B40" s="163" t="s">
        <v>117</v>
      </c>
      <c r="C40" s="248">
        <v>0</v>
      </c>
      <c r="D40" s="247">
        <v>0</v>
      </c>
      <c r="E40" s="248">
        <v>0</v>
      </c>
      <c r="F40" s="247">
        <v>0</v>
      </c>
    </row>
    <row r="41" spans="1:6" x14ac:dyDescent="0.25">
      <c r="A41" s="245">
        <v>31</v>
      </c>
      <c r="B41" s="163" t="s">
        <v>118</v>
      </c>
      <c r="C41" s="248">
        <v>0</v>
      </c>
      <c r="D41" s="247">
        <v>0</v>
      </c>
      <c r="E41" s="248">
        <v>1</v>
      </c>
      <c r="F41" s="247">
        <v>22</v>
      </c>
    </row>
    <row r="42" spans="1:6" x14ac:dyDescent="0.25">
      <c r="A42" s="245">
        <v>32</v>
      </c>
      <c r="B42" s="163" t="s">
        <v>119</v>
      </c>
      <c r="C42" s="248">
        <v>1</v>
      </c>
      <c r="D42" s="247">
        <v>1</v>
      </c>
      <c r="E42" s="248">
        <v>4</v>
      </c>
      <c r="F42" s="247">
        <v>15</v>
      </c>
    </row>
    <row r="43" spans="1:6" x14ac:dyDescent="0.25">
      <c r="A43" s="245">
        <v>33</v>
      </c>
      <c r="B43" s="163" t="s">
        <v>120</v>
      </c>
      <c r="C43" s="248">
        <v>20</v>
      </c>
      <c r="D43" s="247">
        <v>459</v>
      </c>
      <c r="E43" s="248">
        <v>148</v>
      </c>
      <c r="F43" s="247">
        <v>3067</v>
      </c>
    </row>
    <row r="44" spans="1:6" x14ac:dyDescent="0.25">
      <c r="A44" s="245">
        <v>34</v>
      </c>
      <c r="B44" s="163" t="s">
        <v>121</v>
      </c>
      <c r="C44" s="248">
        <v>1</v>
      </c>
      <c r="D44" s="247">
        <v>4</v>
      </c>
      <c r="E44" s="248">
        <v>10</v>
      </c>
      <c r="F44" s="247">
        <v>81</v>
      </c>
    </row>
    <row r="45" spans="1:6" ht="15.75" x14ac:dyDescent="0.25">
      <c r="A45" s="249" t="s">
        <v>465</v>
      </c>
      <c r="B45" s="250" t="s">
        <v>98</v>
      </c>
      <c r="C45" s="251">
        <v>278</v>
      </c>
      <c r="D45" s="251">
        <v>3644</v>
      </c>
      <c r="E45" s="251">
        <v>3805</v>
      </c>
      <c r="F45" s="251">
        <v>44755</v>
      </c>
    </row>
    <row r="46" spans="1:6" ht="15.75" x14ac:dyDescent="0.25">
      <c r="A46" s="249" t="s">
        <v>466</v>
      </c>
      <c r="B46" s="250" t="s">
        <v>467</v>
      </c>
      <c r="C46" s="251">
        <v>6221</v>
      </c>
      <c r="D46" s="251">
        <v>19521</v>
      </c>
      <c r="E46" s="251">
        <v>45740</v>
      </c>
      <c r="F46" s="251">
        <v>347185</v>
      </c>
    </row>
    <row r="47" spans="1:6" ht="15.75" x14ac:dyDescent="0.25">
      <c r="A47" s="258" t="s">
        <v>127</v>
      </c>
      <c r="B47" s="259"/>
      <c r="C47" s="259"/>
      <c r="D47" s="259"/>
      <c r="E47" s="259"/>
      <c r="F47" s="260"/>
    </row>
    <row r="48" spans="1:6" x14ac:dyDescent="0.25">
      <c r="A48" s="245">
        <v>35</v>
      </c>
      <c r="B48" s="246" t="s">
        <v>41</v>
      </c>
      <c r="C48" s="247">
        <v>77</v>
      </c>
      <c r="D48" s="247">
        <v>233.58</v>
      </c>
      <c r="E48" s="248">
        <v>689</v>
      </c>
      <c r="F48" s="247">
        <v>3573.6000000000004</v>
      </c>
    </row>
    <row r="49" spans="1:6" x14ac:dyDescent="0.25">
      <c r="A49" s="245">
        <v>36</v>
      </c>
      <c r="B49" s="246" t="s">
        <v>42</v>
      </c>
      <c r="C49" s="248">
        <v>46</v>
      </c>
      <c r="D49" s="247">
        <v>118.57</v>
      </c>
      <c r="E49" s="248">
        <v>277</v>
      </c>
      <c r="F49" s="247">
        <v>1806.6100000000001</v>
      </c>
    </row>
    <row r="50" spans="1:6" ht="15.75" x14ac:dyDescent="0.25">
      <c r="A50" s="249" t="s">
        <v>468</v>
      </c>
      <c r="B50" s="250" t="s">
        <v>98</v>
      </c>
      <c r="C50" s="251">
        <v>123</v>
      </c>
      <c r="D50" s="251">
        <v>352.15</v>
      </c>
      <c r="E50" s="251">
        <v>966</v>
      </c>
      <c r="F50" s="251">
        <v>5380.2100000000009</v>
      </c>
    </row>
    <row r="51" spans="1:6" ht="15.75" x14ac:dyDescent="0.25">
      <c r="A51" s="258" t="s">
        <v>469</v>
      </c>
      <c r="B51" s="259"/>
      <c r="C51" s="259"/>
      <c r="D51" s="259"/>
      <c r="E51" s="259"/>
      <c r="F51" s="260"/>
    </row>
    <row r="52" spans="1:6" x14ac:dyDescent="0.25">
      <c r="A52" s="245">
        <v>37</v>
      </c>
      <c r="B52" s="246" t="s">
        <v>470</v>
      </c>
      <c r="C52" s="248">
        <v>0</v>
      </c>
      <c r="D52" s="247">
        <v>0</v>
      </c>
      <c r="E52" s="248">
        <v>4</v>
      </c>
      <c r="F52" s="247">
        <v>8</v>
      </c>
    </row>
    <row r="53" spans="1:6" x14ac:dyDescent="0.25">
      <c r="A53" s="245">
        <v>38</v>
      </c>
      <c r="B53" s="246" t="s">
        <v>471</v>
      </c>
      <c r="C53" s="248">
        <v>0</v>
      </c>
      <c r="D53" s="247">
        <v>0</v>
      </c>
      <c r="E53" s="248">
        <v>38</v>
      </c>
      <c r="F53" s="247">
        <v>212.99</v>
      </c>
    </row>
    <row r="54" spans="1:6" ht="15.75" x14ac:dyDescent="0.25">
      <c r="A54" s="249" t="s">
        <v>472</v>
      </c>
      <c r="B54" s="250" t="s">
        <v>98</v>
      </c>
      <c r="C54" s="251">
        <v>0</v>
      </c>
      <c r="D54" s="251">
        <v>0</v>
      </c>
      <c r="E54" s="251">
        <v>42</v>
      </c>
      <c r="F54" s="251">
        <v>220.99</v>
      </c>
    </row>
    <row r="55" spans="1:6" ht="15.75" x14ac:dyDescent="0.25">
      <c r="A55" s="258" t="s">
        <v>473</v>
      </c>
      <c r="B55" s="259"/>
      <c r="C55" s="259"/>
      <c r="D55" s="259"/>
      <c r="E55" s="259"/>
      <c r="F55" s="260"/>
    </row>
    <row r="56" spans="1:6" x14ac:dyDescent="0.25">
      <c r="A56" s="245">
        <v>39</v>
      </c>
      <c r="B56" s="246" t="s">
        <v>136</v>
      </c>
      <c r="C56" s="248">
        <v>0</v>
      </c>
      <c r="D56" s="247">
        <v>7.17</v>
      </c>
      <c r="E56" s="248">
        <v>1</v>
      </c>
      <c r="F56" s="247">
        <v>81</v>
      </c>
    </row>
    <row r="57" spans="1:6" x14ac:dyDescent="0.25">
      <c r="A57" s="245">
        <v>40</v>
      </c>
      <c r="B57" s="246" t="s">
        <v>137</v>
      </c>
      <c r="C57" s="248">
        <v>0</v>
      </c>
      <c r="D57" s="247">
        <v>0</v>
      </c>
      <c r="E57" s="248">
        <v>0</v>
      </c>
      <c r="F57" s="247">
        <v>0</v>
      </c>
    </row>
    <row r="58" spans="1:6" x14ac:dyDescent="0.25">
      <c r="A58" s="245">
        <v>41</v>
      </c>
      <c r="B58" s="246" t="s">
        <v>139</v>
      </c>
      <c r="C58" s="248">
        <v>0</v>
      </c>
      <c r="D58" s="247">
        <v>0</v>
      </c>
      <c r="E58" s="248">
        <v>0</v>
      </c>
      <c r="F58" s="247">
        <v>0</v>
      </c>
    </row>
    <row r="59" spans="1:6" x14ac:dyDescent="0.25">
      <c r="A59" s="245">
        <v>42</v>
      </c>
      <c r="B59" s="246" t="s">
        <v>138</v>
      </c>
      <c r="C59" s="248">
        <v>0</v>
      </c>
      <c r="D59" s="247">
        <v>0</v>
      </c>
      <c r="E59" s="248">
        <v>0</v>
      </c>
      <c r="F59" s="247">
        <v>0</v>
      </c>
    </row>
    <row r="60" spans="1:6" x14ac:dyDescent="0.25">
      <c r="A60" s="245">
        <v>43</v>
      </c>
      <c r="B60" s="246" t="s">
        <v>141</v>
      </c>
      <c r="C60" s="248">
        <v>0</v>
      </c>
      <c r="D60" s="247">
        <v>0</v>
      </c>
      <c r="E60" s="248">
        <v>0</v>
      </c>
      <c r="F60" s="247">
        <v>0</v>
      </c>
    </row>
    <row r="61" spans="1:6" x14ac:dyDescent="0.25">
      <c r="A61" s="245">
        <v>44</v>
      </c>
      <c r="B61" s="246" t="s">
        <v>140</v>
      </c>
      <c r="C61" s="248">
        <v>0</v>
      </c>
      <c r="D61" s="247">
        <v>0</v>
      </c>
      <c r="E61" s="248">
        <v>0</v>
      </c>
      <c r="F61" s="247">
        <v>0</v>
      </c>
    </row>
    <row r="62" spans="1:6" x14ac:dyDescent="0.25">
      <c r="A62" s="245">
        <v>45</v>
      </c>
      <c r="B62" s="246" t="s">
        <v>142</v>
      </c>
      <c r="C62" s="248">
        <v>0</v>
      </c>
      <c r="D62" s="247">
        <v>0</v>
      </c>
      <c r="E62" s="248">
        <v>0</v>
      </c>
      <c r="F62" s="247">
        <v>0</v>
      </c>
    </row>
    <row r="63" spans="1:6" x14ac:dyDescent="0.25">
      <c r="A63" s="245">
        <v>46</v>
      </c>
      <c r="B63" s="246" t="s">
        <v>143</v>
      </c>
      <c r="C63" s="248">
        <v>0</v>
      </c>
      <c r="D63" s="247">
        <v>0</v>
      </c>
      <c r="E63" s="248">
        <v>1</v>
      </c>
      <c r="F63" s="247">
        <v>0</v>
      </c>
    </row>
    <row r="64" spans="1:6" x14ac:dyDescent="0.25">
      <c r="A64" s="245">
        <v>47</v>
      </c>
      <c r="B64" s="246" t="s">
        <v>144</v>
      </c>
      <c r="C64" s="248">
        <v>0</v>
      </c>
      <c r="D64" s="247">
        <v>0</v>
      </c>
      <c r="E64" s="248">
        <v>0</v>
      </c>
      <c r="F64" s="247">
        <v>0</v>
      </c>
    </row>
    <row r="65" spans="1:6" ht="15.75" x14ac:dyDescent="0.25">
      <c r="A65" s="249" t="s">
        <v>474</v>
      </c>
      <c r="B65" s="250" t="s">
        <v>98</v>
      </c>
      <c r="C65" s="251">
        <v>0</v>
      </c>
      <c r="D65" s="251">
        <v>7.17</v>
      </c>
      <c r="E65" s="251">
        <v>2</v>
      </c>
      <c r="F65" s="251">
        <v>81</v>
      </c>
    </row>
    <row r="66" spans="1:6" ht="15.75" x14ac:dyDescent="0.25">
      <c r="A66" s="263" t="s">
        <v>49</v>
      </c>
      <c r="B66" s="264"/>
      <c r="C66" s="251">
        <v>6344</v>
      </c>
      <c r="D66" s="251">
        <v>19880.32</v>
      </c>
      <c r="E66" s="251">
        <v>46750</v>
      </c>
      <c r="F66" s="251">
        <v>352867.2</v>
      </c>
    </row>
  </sheetData>
  <mergeCells count="14">
    <mergeCell ref="A55:F55"/>
    <mergeCell ref="A66:B66"/>
    <mergeCell ref="C6:D6"/>
    <mergeCell ref="E6:F6"/>
    <mergeCell ref="A8:F8"/>
    <mergeCell ref="A22:F22"/>
    <mergeCell ref="A47:F47"/>
    <mergeCell ref="A51:F51"/>
    <mergeCell ref="A1:F1"/>
    <mergeCell ref="A2:F2"/>
    <mergeCell ref="A3:F3"/>
    <mergeCell ref="A4:F4"/>
    <mergeCell ref="A6:A7"/>
    <mergeCell ref="B6:B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623F-8930-4664-8F74-C30DFBF41F0D}">
  <dimension ref="A1:J69"/>
  <sheetViews>
    <sheetView topLeftCell="A47" workbookViewId="0">
      <selection activeCell="F69" sqref="F69"/>
    </sheetView>
  </sheetViews>
  <sheetFormatPr defaultRowHeight="15.75" x14ac:dyDescent="0.25"/>
  <cols>
    <col min="1" max="1" width="5" style="269" customWidth="1"/>
    <col min="2" max="2" width="42.5703125" style="270" customWidth="1"/>
    <col min="3" max="3" width="10.5703125" style="271" customWidth="1"/>
    <col min="4" max="4" width="11.42578125" style="272" customWidth="1"/>
    <col min="5" max="5" width="13.5703125" style="271" customWidth="1"/>
    <col min="6" max="6" width="14.28515625" style="272" customWidth="1"/>
  </cols>
  <sheetData>
    <row r="1" spans="1:6" ht="15" x14ac:dyDescent="0.25">
      <c r="A1" s="238" t="s">
        <v>1</v>
      </c>
      <c r="B1" s="238"/>
      <c r="C1" s="238"/>
      <c r="D1" s="238"/>
      <c r="E1" s="238"/>
      <c r="F1" s="238"/>
    </row>
    <row r="2" spans="1:6" ht="15" x14ac:dyDescent="0.25">
      <c r="A2" s="238" t="s">
        <v>459</v>
      </c>
      <c r="B2" s="238"/>
      <c r="C2" s="238"/>
      <c r="D2" s="238"/>
      <c r="E2" s="238"/>
      <c r="F2" s="238"/>
    </row>
    <row r="3" spans="1:6" x14ac:dyDescent="0.25">
      <c r="A3" s="38" t="s">
        <v>475</v>
      </c>
      <c r="B3" s="38"/>
      <c r="C3" s="38"/>
      <c r="D3" s="38"/>
      <c r="E3" s="38"/>
      <c r="F3" s="38"/>
    </row>
    <row r="4" spans="1:6" ht="15" x14ac:dyDescent="0.25">
      <c r="A4" s="238" t="s">
        <v>461</v>
      </c>
      <c r="B4" s="238"/>
      <c r="C4" s="238"/>
      <c r="D4" s="238"/>
      <c r="E4" s="238"/>
      <c r="F4" s="238"/>
    </row>
    <row r="5" spans="1:6" x14ac:dyDescent="0.25">
      <c r="A5" s="39"/>
      <c r="B5" s="61"/>
      <c r="C5" s="2"/>
      <c r="D5" s="239" t="s">
        <v>75</v>
      </c>
      <c r="E5" s="2"/>
      <c r="F5" s="241" t="s">
        <v>476</v>
      </c>
    </row>
    <row r="6" spans="1:6" ht="15.75" customHeight="1" x14ac:dyDescent="0.25">
      <c r="A6" s="256" t="s">
        <v>77</v>
      </c>
      <c r="B6" s="254" t="s">
        <v>78</v>
      </c>
      <c r="C6" s="261" t="s">
        <v>152</v>
      </c>
      <c r="D6" s="262"/>
      <c r="E6" s="261" t="s">
        <v>153</v>
      </c>
      <c r="F6" s="262"/>
    </row>
    <row r="7" spans="1:6" x14ac:dyDescent="0.25">
      <c r="A7" s="257"/>
      <c r="B7" s="255"/>
      <c r="C7" s="47" t="s">
        <v>83</v>
      </c>
      <c r="D7" s="48" t="s">
        <v>84</v>
      </c>
      <c r="E7" s="47" t="s">
        <v>83</v>
      </c>
      <c r="F7" s="48" t="s">
        <v>84</v>
      </c>
    </row>
    <row r="8" spans="1:6" x14ac:dyDescent="0.25">
      <c r="A8" s="258" t="s">
        <v>85</v>
      </c>
      <c r="B8" s="259"/>
      <c r="C8" s="259"/>
      <c r="D8" s="259"/>
      <c r="E8" s="259"/>
      <c r="F8" s="260"/>
    </row>
    <row r="9" spans="1:6" ht="15" x14ac:dyDescent="0.25">
      <c r="A9" s="245">
        <v>1</v>
      </c>
      <c r="B9" s="265" t="s">
        <v>87</v>
      </c>
      <c r="C9" s="266">
        <v>4138</v>
      </c>
      <c r="D9" s="266">
        <v>53418</v>
      </c>
      <c r="E9" s="265">
        <v>59560</v>
      </c>
      <c r="F9" s="266">
        <v>1056037</v>
      </c>
    </row>
    <row r="10" spans="1:6" ht="15" x14ac:dyDescent="0.25">
      <c r="A10" s="245">
        <v>2</v>
      </c>
      <c r="B10" s="265" t="s">
        <v>88</v>
      </c>
      <c r="C10" s="265">
        <v>933</v>
      </c>
      <c r="D10" s="266">
        <v>15667</v>
      </c>
      <c r="E10" s="265">
        <v>11128</v>
      </c>
      <c r="F10" s="266">
        <v>230029</v>
      </c>
    </row>
    <row r="11" spans="1:6" ht="15" x14ac:dyDescent="0.25">
      <c r="A11" s="245">
        <v>3</v>
      </c>
      <c r="B11" s="265" t="s">
        <v>89</v>
      </c>
      <c r="C11" s="265">
        <v>280</v>
      </c>
      <c r="D11" s="266">
        <v>4569</v>
      </c>
      <c r="E11" s="265">
        <v>3332</v>
      </c>
      <c r="F11" s="266">
        <v>71055</v>
      </c>
    </row>
    <row r="12" spans="1:6" ht="15" x14ac:dyDescent="0.25">
      <c r="A12" s="245">
        <v>4</v>
      </c>
      <c r="B12" s="265" t="s">
        <v>90</v>
      </c>
      <c r="C12" s="265">
        <v>1216</v>
      </c>
      <c r="D12" s="266">
        <v>16140</v>
      </c>
      <c r="E12" s="265">
        <v>14220</v>
      </c>
      <c r="F12" s="266">
        <v>255515</v>
      </c>
    </row>
    <row r="13" spans="1:6" ht="15" x14ac:dyDescent="0.25">
      <c r="A13" s="245">
        <v>5</v>
      </c>
      <c r="B13" s="265" t="s">
        <v>91</v>
      </c>
      <c r="C13" s="265">
        <v>573</v>
      </c>
      <c r="D13" s="266">
        <v>8787</v>
      </c>
      <c r="E13" s="265">
        <v>7652</v>
      </c>
      <c r="F13" s="266">
        <v>110180</v>
      </c>
    </row>
    <row r="14" spans="1:6" ht="15" x14ac:dyDescent="0.25">
      <c r="A14" s="245">
        <v>6</v>
      </c>
      <c r="B14" s="265" t="s">
        <v>92</v>
      </c>
      <c r="C14" s="265">
        <v>380</v>
      </c>
      <c r="D14" s="266">
        <v>6559</v>
      </c>
      <c r="E14" s="265">
        <v>7416</v>
      </c>
      <c r="F14" s="266">
        <v>150124</v>
      </c>
    </row>
    <row r="15" spans="1:6" ht="15" x14ac:dyDescent="0.25">
      <c r="A15" s="245">
        <v>7</v>
      </c>
      <c r="B15" s="265" t="s">
        <v>93</v>
      </c>
      <c r="C15" s="265">
        <v>126</v>
      </c>
      <c r="D15" s="266">
        <v>1190</v>
      </c>
      <c r="E15" s="265">
        <v>2516</v>
      </c>
      <c r="F15" s="266">
        <v>39470</v>
      </c>
    </row>
    <row r="16" spans="1:6" ht="15" x14ac:dyDescent="0.25">
      <c r="A16" s="245">
        <v>8</v>
      </c>
      <c r="B16" s="265" t="s">
        <v>95</v>
      </c>
      <c r="C16" s="265">
        <v>4060</v>
      </c>
      <c r="D16" s="266">
        <v>59154</v>
      </c>
      <c r="E16" s="265">
        <v>50281</v>
      </c>
      <c r="F16" s="266">
        <v>749006</v>
      </c>
    </row>
    <row r="17" spans="1:6" ht="15" x14ac:dyDescent="0.25">
      <c r="A17" s="245">
        <v>9</v>
      </c>
      <c r="B17" s="265" t="s">
        <v>94</v>
      </c>
      <c r="C17" s="265">
        <v>23</v>
      </c>
      <c r="D17" s="266">
        <v>429</v>
      </c>
      <c r="E17" s="265">
        <v>2533</v>
      </c>
      <c r="F17" s="266">
        <v>36206</v>
      </c>
    </row>
    <row r="18" spans="1:6" ht="15" x14ac:dyDescent="0.25">
      <c r="A18" s="245">
        <v>10</v>
      </c>
      <c r="B18" s="265" t="s">
        <v>97</v>
      </c>
      <c r="C18" s="265">
        <v>1259</v>
      </c>
      <c r="D18" s="266">
        <v>16273</v>
      </c>
      <c r="E18" s="265">
        <v>13904</v>
      </c>
      <c r="F18" s="266">
        <v>239031</v>
      </c>
    </row>
    <row r="19" spans="1:6" ht="15" x14ac:dyDescent="0.25">
      <c r="A19" s="245">
        <v>11</v>
      </c>
      <c r="B19" s="265" t="s">
        <v>96</v>
      </c>
      <c r="C19" s="265">
        <v>1142</v>
      </c>
      <c r="D19" s="266">
        <v>14296</v>
      </c>
      <c r="E19" s="265">
        <v>16077</v>
      </c>
      <c r="F19" s="266">
        <v>247516</v>
      </c>
    </row>
    <row r="20" spans="1:6" ht="15" x14ac:dyDescent="0.25">
      <c r="A20" s="245">
        <v>12</v>
      </c>
      <c r="B20" s="265" t="s">
        <v>86</v>
      </c>
      <c r="C20" s="265">
        <v>20753</v>
      </c>
      <c r="D20" s="266">
        <v>229299</v>
      </c>
      <c r="E20" s="265">
        <v>268863</v>
      </c>
      <c r="F20" s="266">
        <v>3722215</v>
      </c>
    </row>
    <row r="21" spans="1:6" x14ac:dyDescent="0.25">
      <c r="A21" s="249" t="s">
        <v>463</v>
      </c>
      <c r="B21" s="267" t="s">
        <v>98</v>
      </c>
      <c r="C21" s="267">
        <v>34883</v>
      </c>
      <c r="D21" s="268">
        <v>425781</v>
      </c>
      <c r="E21" s="267">
        <v>457482</v>
      </c>
      <c r="F21" s="268">
        <v>6906384</v>
      </c>
    </row>
    <row r="22" spans="1:6" x14ac:dyDescent="0.25">
      <c r="A22" s="274" t="s">
        <v>464</v>
      </c>
      <c r="B22" s="275"/>
      <c r="C22" s="275"/>
      <c r="D22" s="275"/>
      <c r="E22" s="275"/>
      <c r="F22" s="276"/>
    </row>
    <row r="23" spans="1:6" ht="15" x14ac:dyDescent="0.25">
      <c r="A23" s="245">
        <v>13</v>
      </c>
      <c r="B23" s="265" t="s">
        <v>100</v>
      </c>
      <c r="C23" s="265">
        <v>551</v>
      </c>
      <c r="D23" s="266">
        <v>9145</v>
      </c>
      <c r="E23" s="265">
        <v>17434</v>
      </c>
      <c r="F23" s="266">
        <v>394865</v>
      </c>
    </row>
    <row r="24" spans="1:6" ht="15" x14ac:dyDescent="0.25">
      <c r="A24" s="245">
        <v>14</v>
      </c>
      <c r="B24" s="265" t="s">
        <v>101</v>
      </c>
      <c r="C24" s="265">
        <v>187</v>
      </c>
      <c r="D24" s="266">
        <v>3265</v>
      </c>
      <c r="E24" s="265">
        <v>9142</v>
      </c>
      <c r="F24" s="266">
        <v>104392</v>
      </c>
    </row>
    <row r="25" spans="1:6" ht="15" x14ac:dyDescent="0.25">
      <c r="A25" s="245">
        <v>15</v>
      </c>
      <c r="B25" s="265" t="s">
        <v>102</v>
      </c>
      <c r="C25" s="265">
        <v>0</v>
      </c>
      <c r="D25" s="266">
        <v>0</v>
      </c>
      <c r="E25" s="265">
        <v>5</v>
      </c>
      <c r="F25" s="266">
        <v>77</v>
      </c>
    </row>
    <row r="26" spans="1:6" ht="15" x14ac:dyDescent="0.25">
      <c r="A26" s="245">
        <v>16</v>
      </c>
      <c r="B26" s="265" t="s">
        <v>103</v>
      </c>
      <c r="C26" s="265">
        <v>7</v>
      </c>
      <c r="D26" s="266">
        <v>148</v>
      </c>
      <c r="E26" s="265">
        <v>155</v>
      </c>
      <c r="F26" s="266">
        <v>3687</v>
      </c>
    </row>
    <row r="27" spans="1:6" ht="15" x14ac:dyDescent="0.25">
      <c r="A27" s="245">
        <v>17</v>
      </c>
      <c r="B27" s="265" t="s">
        <v>104</v>
      </c>
      <c r="C27" s="265">
        <v>19370</v>
      </c>
      <c r="D27" s="266">
        <v>21600</v>
      </c>
      <c r="E27" s="265">
        <v>41673</v>
      </c>
      <c r="F27" s="266">
        <v>88945</v>
      </c>
    </row>
    <row r="28" spans="1:6" ht="15" x14ac:dyDescent="0.25">
      <c r="A28" s="245">
        <v>18</v>
      </c>
      <c r="B28" s="265" t="s">
        <v>105</v>
      </c>
      <c r="C28" s="265">
        <v>2</v>
      </c>
      <c r="D28" s="266">
        <v>28</v>
      </c>
      <c r="E28" s="265">
        <v>8</v>
      </c>
      <c r="F28" s="266">
        <v>112</v>
      </c>
    </row>
    <row r="29" spans="1:6" ht="15" x14ac:dyDescent="0.25">
      <c r="A29" s="245">
        <v>19</v>
      </c>
      <c r="B29" s="265" t="s">
        <v>106</v>
      </c>
      <c r="C29" s="265">
        <v>17</v>
      </c>
      <c r="D29" s="266">
        <v>309</v>
      </c>
      <c r="E29" s="265">
        <v>325</v>
      </c>
      <c r="F29" s="266">
        <v>8694</v>
      </c>
    </row>
    <row r="30" spans="1:6" ht="15" x14ac:dyDescent="0.25">
      <c r="A30" s="245">
        <v>20</v>
      </c>
      <c r="B30" s="265" t="s">
        <v>107</v>
      </c>
      <c r="C30" s="265">
        <v>8112</v>
      </c>
      <c r="D30" s="266">
        <v>115881</v>
      </c>
      <c r="E30" s="265">
        <v>139004</v>
      </c>
      <c r="F30" s="266">
        <v>2131452</v>
      </c>
    </row>
    <row r="31" spans="1:6" ht="15" x14ac:dyDescent="0.25">
      <c r="A31" s="245">
        <v>21</v>
      </c>
      <c r="B31" s="265" t="s">
        <v>108</v>
      </c>
      <c r="C31" s="265">
        <v>1441</v>
      </c>
      <c r="D31" s="266">
        <v>48575</v>
      </c>
      <c r="E31" s="265">
        <v>36595</v>
      </c>
      <c r="F31" s="266">
        <v>797052</v>
      </c>
    </row>
    <row r="32" spans="1:6" ht="15" x14ac:dyDescent="0.25">
      <c r="A32" s="245">
        <v>22</v>
      </c>
      <c r="B32" s="265" t="s">
        <v>109</v>
      </c>
      <c r="C32" s="265">
        <v>481</v>
      </c>
      <c r="D32" s="266">
        <v>12231</v>
      </c>
      <c r="E32" s="265">
        <v>7588</v>
      </c>
      <c r="F32" s="266">
        <v>147256</v>
      </c>
    </row>
    <row r="33" spans="1:6" ht="15" x14ac:dyDescent="0.25">
      <c r="A33" s="245">
        <v>23</v>
      </c>
      <c r="B33" s="265" t="s">
        <v>110</v>
      </c>
      <c r="C33" s="265">
        <v>327</v>
      </c>
      <c r="D33" s="266">
        <v>4587</v>
      </c>
      <c r="E33" s="265">
        <v>12229</v>
      </c>
      <c r="F33" s="266">
        <v>141435</v>
      </c>
    </row>
    <row r="34" spans="1:6" ht="15" x14ac:dyDescent="0.25">
      <c r="A34" s="245">
        <v>24</v>
      </c>
      <c r="B34" s="265" t="s">
        <v>111</v>
      </c>
      <c r="C34" s="265">
        <v>544</v>
      </c>
      <c r="D34" s="266">
        <v>3659</v>
      </c>
      <c r="E34" s="265">
        <v>5904</v>
      </c>
      <c r="F34" s="266">
        <v>58201</v>
      </c>
    </row>
    <row r="35" spans="1:6" ht="15" x14ac:dyDescent="0.25">
      <c r="A35" s="245">
        <v>25</v>
      </c>
      <c r="B35" s="159" t="s">
        <v>112</v>
      </c>
      <c r="C35" s="265">
        <v>6</v>
      </c>
      <c r="D35" s="266">
        <v>27</v>
      </c>
      <c r="E35" s="265">
        <v>103</v>
      </c>
      <c r="F35" s="266">
        <v>1610</v>
      </c>
    </row>
    <row r="36" spans="1:6" ht="15" x14ac:dyDescent="0.25">
      <c r="A36" s="245">
        <v>26</v>
      </c>
      <c r="B36" s="159" t="s">
        <v>113</v>
      </c>
      <c r="C36" s="265">
        <v>6</v>
      </c>
      <c r="D36" s="266">
        <v>119</v>
      </c>
      <c r="E36" s="265">
        <v>88</v>
      </c>
      <c r="F36" s="266">
        <v>2541</v>
      </c>
    </row>
    <row r="37" spans="1:6" ht="15" x14ac:dyDescent="0.25">
      <c r="A37" s="245">
        <v>27</v>
      </c>
      <c r="B37" s="159" t="s">
        <v>114</v>
      </c>
      <c r="C37" s="265">
        <v>84</v>
      </c>
      <c r="D37" s="266">
        <v>1096</v>
      </c>
      <c r="E37" s="265">
        <v>84</v>
      </c>
      <c r="F37" s="266">
        <v>4053</v>
      </c>
    </row>
    <row r="38" spans="1:6" ht="15" x14ac:dyDescent="0.25">
      <c r="A38" s="245">
        <v>28</v>
      </c>
      <c r="B38" s="159" t="s">
        <v>115</v>
      </c>
      <c r="C38" s="265">
        <v>16</v>
      </c>
      <c r="D38" s="266">
        <v>355</v>
      </c>
      <c r="E38" s="265">
        <v>314</v>
      </c>
      <c r="F38" s="266">
        <v>5273</v>
      </c>
    </row>
    <row r="39" spans="1:6" ht="15" x14ac:dyDescent="0.25">
      <c r="A39" s="245">
        <v>29</v>
      </c>
      <c r="B39" s="159" t="s">
        <v>116</v>
      </c>
      <c r="C39" s="265">
        <v>0</v>
      </c>
      <c r="D39" s="266">
        <v>0</v>
      </c>
      <c r="E39" s="265">
        <v>4</v>
      </c>
      <c r="F39" s="266">
        <v>43</v>
      </c>
    </row>
    <row r="40" spans="1:6" ht="15" x14ac:dyDescent="0.25">
      <c r="A40" s="245">
        <v>30</v>
      </c>
      <c r="B40" s="159" t="s">
        <v>117</v>
      </c>
      <c r="C40" s="265">
        <v>27</v>
      </c>
      <c r="D40" s="266">
        <v>802</v>
      </c>
      <c r="E40" s="265">
        <v>433</v>
      </c>
      <c r="F40" s="266">
        <v>17419</v>
      </c>
    </row>
    <row r="41" spans="1:6" ht="15" x14ac:dyDescent="0.25">
      <c r="A41" s="245">
        <v>31</v>
      </c>
      <c r="B41" s="159" t="s">
        <v>118</v>
      </c>
      <c r="C41" s="265">
        <v>1</v>
      </c>
      <c r="D41" s="266">
        <v>27</v>
      </c>
      <c r="E41" s="265">
        <v>15</v>
      </c>
      <c r="F41" s="266">
        <v>353</v>
      </c>
    </row>
    <row r="42" spans="1:6" ht="15" x14ac:dyDescent="0.25">
      <c r="A42" s="245">
        <v>32</v>
      </c>
      <c r="B42" s="159" t="s">
        <v>119</v>
      </c>
      <c r="C42" s="265">
        <v>1</v>
      </c>
      <c r="D42" s="266">
        <v>3</v>
      </c>
      <c r="E42" s="265">
        <v>134</v>
      </c>
      <c r="F42" s="266">
        <v>1416</v>
      </c>
    </row>
    <row r="43" spans="1:6" ht="15" x14ac:dyDescent="0.25">
      <c r="A43" s="245">
        <v>33</v>
      </c>
      <c r="B43" s="159" t="s">
        <v>120</v>
      </c>
      <c r="C43" s="265">
        <v>153</v>
      </c>
      <c r="D43" s="266">
        <v>5542</v>
      </c>
      <c r="E43" s="265">
        <v>2806</v>
      </c>
      <c r="F43" s="266">
        <v>60208</v>
      </c>
    </row>
    <row r="44" spans="1:6" ht="15" x14ac:dyDescent="0.25">
      <c r="A44" s="245">
        <v>34</v>
      </c>
      <c r="B44" s="159" t="s">
        <v>121</v>
      </c>
      <c r="C44" s="265">
        <v>2</v>
      </c>
      <c r="D44" s="266">
        <v>83</v>
      </c>
      <c r="E44" s="265">
        <v>208</v>
      </c>
      <c r="F44" s="266">
        <v>2986</v>
      </c>
    </row>
    <row r="45" spans="1:6" x14ac:dyDescent="0.25">
      <c r="A45" s="249" t="s">
        <v>465</v>
      </c>
      <c r="B45" s="267" t="s">
        <v>98</v>
      </c>
      <c r="C45" s="268">
        <v>31335</v>
      </c>
      <c r="D45" s="268">
        <v>227482</v>
      </c>
      <c r="E45" s="268">
        <v>274251</v>
      </c>
      <c r="F45" s="268">
        <v>3972070</v>
      </c>
    </row>
    <row r="46" spans="1:6" x14ac:dyDescent="0.25">
      <c r="A46" s="249" t="s">
        <v>466</v>
      </c>
      <c r="B46" s="267" t="s">
        <v>467</v>
      </c>
      <c r="C46" s="267">
        <v>66218</v>
      </c>
      <c r="D46" s="267">
        <v>653263</v>
      </c>
      <c r="E46" s="267">
        <v>731733</v>
      </c>
      <c r="F46" s="267">
        <v>10878454</v>
      </c>
    </row>
    <row r="47" spans="1:6" x14ac:dyDescent="0.25">
      <c r="A47" s="274" t="s">
        <v>127</v>
      </c>
      <c r="B47" s="275"/>
      <c r="C47" s="275"/>
      <c r="D47" s="275"/>
      <c r="E47" s="275"/>
      <c r="F47" s="276"/>
    </row>
    <row r="48" spans="1:6" ht="15" x14ac:dyDescent="0.25">
      <c r="A48" s="245">
        <v>35</v>
      </c>
      <c r="B48" s="265" t="s">
        <v>41</v>
      </c>
      <c r="C48" s="265">
        <v>830</v>
      </c>
      <c r="D48" s="266">
        <v>5643.14</v>
      </c>
      <c r="E48" s="265">
        <v>9483</v>
      </c>
      <c r="F48" s="266">
        <v>144984.68</v>
      </c>
    </row>
    <row r="49" spans="1:6" ht="15" x14ac:dyDescent="0.25">
      <c r="A49" s="245">
        <v>36</v>
      </c>
      <c r="B49" s="265" t="s">
        <v>42</v>
      </c>
      <c r="C49" s="265">
        <v>3614</v>
      </c>
      <c r="D49" s="266">
        <v>16319.15</v>
      </c>
      <c r="E49" s="265">
        <v>19763</v>
      </c>
      <c r="F49" s="266">
        <v>254160.83</v>
      </c>
    </row>
    <row r="50" spans="1:6" x14ac:dyDescent="0.25">
      <c r="A50" s="249" t="s">
        <v>468</v>
      </c>
      <c r="B50" s="267" t="s">
        <v>98</v>
      </c>
      <c r="C50" s="267">
        <v>4444</v>
      </c>
      <c r="D50" s="268">
        <v>21962.29</v>
      </c>
      <c r="E50" s="267">
        <v>29246</v>
      </c>
      <c r="F50" s="268">
        <v>399145.51</v>
      </c>
    </row>
    <row r="51" spans="1:6" x14ac:dyDescent="0.25">
      <c r="A51" s="274" t="s">
        <v>469</v>
      </c>
      <c r="B51" s="275"/>
      <c r="C51" s="275"/>
      <c r="D51" s="275"/>
      <c r="E51" s="275"/>
      <c r="F51" s="276"/>
    </row>
    <row r="52" spans="1:6" ht="15" x14ac:dyDescent="0.25">
      <c r="A52" s="245">
        <v>37</v>
      </c>
      <c r="B52" s="265" t="s">
        <v>470</v>
      </c>
      <c r="C52" s="265">
        <v>14</v>
      </c>
      <c r="D52" s="266">
        <v>115.27</v>
      </c>
      <c r="E52" s="265">
        <v>2420</v>
      </c>
      <c r="F52" s="266">
        <v>30543.21</v>
      </c>
    </row>
    <row r="53" spans="1:6" ht="15" x14ac:dyDescent="0.25">
      <c r="A53" s="245">
        <v>38</v>
      </c>
      <c r="B53" s="265" t="s">
        <v>471</v>
      </c>
      <c r="C53" s="265">
        <v>8</v>
      </c>
      <c r="D53" s="266">
        <v>106.99</v>
      </c>
      <c r="E53" s="265">
        <v>1849</v>
      </c>
      <c r="F53" s="266">
        <v>7105.16</v>
      </c>
    </row>
    <row r="54" spans="1:6" x14ac:dyDescent="0.25">
      <c r="A54" s="249" t="s">
        <v>472</v>
      </c>
      <c r="B54" s="267" t="s">
        <v>98</v>
      </c>
      <c r="C54" s="267">
        <v>22</v>
      </c>
      <c r="D54" s="268">
        <v>222.26</v>
      </c>
      <c r="E54" s="267">
        <v>4269</v>
      </c>
      <c r="F54" s="268">
        <v>37648.370000000003</v>
      </c>
    </row>
    <row r="55" spans="1:6" x14ac:dyDescent="0.25">
      <c r="A55" s="274" t="s">
        <v>473</v>
      </c>
      <c r="B55" s="275"/>
      <c r="C55" s="275"/>
      <c r="D55" s="275"/>
      <c r="E55" s="275"/>
      <c r="F55" s="276"/>
    </row>
    <row r="56" spans="1:6" ht="15" x14ac:dyDescent="0.25">
      <c r="A56" s="245">
        <v>39</v>
      </c>
      <c r="B56" s="265" t="s">
        <v>136</v>
      </c>
      <c r="C56" s="265">
        <v>540</v>
      </c>
      <c r="D56" s="266">
        <v>8977</v>
      </c>
      <c r="E56" s="265">
        <v>16195</v>
      </c>
      <c r="F56" s="266">
        <v>167711</v>
      </c>
    </row>
    <row r="57" spans="1:6" ht="15" x14ac:dyDescent="0.25">
      <c r="A57" s="245">
        <v>40</v>
      </c>
      <c r="B57" s="265" t="s">
        <v>137</v>
      </c>
      <c r="C57" s="265">
        <v>64</v>
      </c>
      <c r="D57" s="266">
        <v>218</v>
      </c>
      <c r="E57" s="265">
        <v>1014</v>
      </c>
      <c r="F57" s="266">
        <v>8631</v>
      </c>
    </row>
    <row r="58" spans="1:6" ht="15" x14ac:dyDescent="0.25">
      <c r="A58" s="245">
        <v>41</v>
      </c>
      <c r="B58" s="265" t="s">
        <v>139</v>
      </c>
      <c r="C58" s="265">
        <v>728</v>
      </c>
      <c r="D58" s="266">
        <v>7773</v>
      </c>
      <c r="E58" s="265">
        <v>8739</v>
      </c>
      <c r="F58" s="266">
        <v>72288</v>
      </c>
    </row>
    <row r="59" spans="1:6" ht="15" x14ac:dyDescent="0.25">
      <c r="A59" s="245">
        <v>42</v>
      </c>
      <c r="B59" s="265" t="s">
        <v>138</v>
      </c>
      <c r="C59" s="265">
        <v>4211</v>
      </c>
      <c r="D59" s="266">
        <v>9061</v>
      </c>
      <c r="E59" s="265">
        <v>27329</v>
      </c>
      <c r="F59" s="266">
        <v>56638</v>
      </c>
    </row>
    <row r="60" spans="1:6" ht="15" x14ac:dyDescent="0.25">
      <c r="A60" s="245">
        <v>43</v>
      </c>
      <c r="B60" s="265" t="s">
        <v>141</v>
      </c>
      <c r="C60" s="265">
        <v>5</v>
      </c>
      <c r="D60" s="266">
        <v>64</v>
      </c>
      <c r="E60" s="265">
        <v>20</v>
      </c>
      <c r="F60" s="266">
        <v>235</v>
      </c>
    </row>
    <row r="61" spans="1:6" ht="15" x14ac:dyDescent="0.25">
      <c r="A61" s="245">
        <v>44</v>
      </c>
      <c r="B61" s="265" t="s">
        <v>140</v>
      </c>
      <c r="C61" s="265">
        <v>28</v>
      </c>
      <c r="D61" s="266">
        <v>312</v>
      </c>
      <c r="E61" s="265">
        <v>99</v>
      </c>
      <c r="F61" s="266">
        <v>1112</v>
      </c>
    </row>
    <row r="62" spans="1:6" ht="15" x14ac:dyDescent="0.25">
      <c r="A62" s="245">
        <v>45</v>
      </c>
      <c r="B62" s="265" t="s">
        <v>142</v>
      </c>
      <c r="C62" s="265">
        <v>0</v>
      </c>
      <c r="D62" s="266">
        <v>0</v>
      </c>
      <c r="E62" s="265">
        <v>0</v>
      </c>
      <c r="F62" s="266">
        <v>0</v>
      </c>
    </row>
    <row r="63" spans="1:6" ht="15" x14ac:dyDescent="0.25">
      <c r="A63" s="245">
        <v>46</v>
      </c>
      <c r="B63" s="265" t="s">
        <v>143</v>
      </c>
      <c r="C63" s="265">
        <v>1</v>
      </c>
      <c r="D63" s="266">
        <v>22</v>
      </c>
      <c r="E63" s="265">
        <v>7</v>
      </c>
      <c r="F63" s="266">
        <v>88</v>
      </c>
    </row>
    <row r="64" spans="1:6" ht="15" x14ac:dyDescent="0.25">
      <c r="A64" s="245">
        <v>47</v>
      </c>
      <c r="B64" s="265" t="s">
        <v>144</v>
      </c>
      <c r="C64" s="265">
        <v>0</v>
      </c>
      <c r="D64" s="266">
        <v>0</v>
      </c>
      <c r="E64" s="265">
        <v>0</v>
      </c>
      <c r="F64" s="266">
        <v>0</v>
      </c>
    </row>
    <row r="65" spans="1:6" x14ac:dyDescent="0.25">
      <c r="A65" s="249" t="s">
        <v>474</v>
      </c>
      <c r="B65" s="267" t="s">
        <v>98</v>
      </c>
      <c r="C65" s="268">
        <v>5577</v>
      </c>
      <c r="D65" s="268">
        <v>26427</v>
      </c>
      <c r="E65" s="268">
        <v>53403</v>
      </c>
      <c r="F65" s="268">
        <v>306703</v>
      </c>
    </row>
    <row r="66" spans="1:6" x14ac:dyDescent="0.25">
      <c r="A66" s="274" t="s">
        <v>49</v>
      </c>
      <c r="B66" s="276"/>
      <c r="C66" s="267">
        <v>76261</v>
      </c>
      <c r="D66" s="268">
        <v>701874.54999999993</v>
      </c>
      <c r="E66" s="267">
        <v>818651</v>
      </c>
      <c r="F66" s="268">
        <v>11621950.879999999</v>
      </c>
    </row>
    <row r="69" spans="1:6" x14ac:dyDescent="0.25">
      <c r="F69" s="273"/>
    </row>
  </sheetData>
  <mergeCells count="14">
    <mergeCell ref="A55:F55"/>
    <mergeCell ref="A66:B66"/>
    <mergeCell ref="C6:D6"/>
    <mergeCell ref="E6:F6"/>
    <mergeCell ref="A8:F8"/>
    <mergeCell ref="A22:F22"/>
    <mergeCell ref="A47:F47"/>
    <mergeCell ref="A51:F51"/>
    <mergeCell ref="A1:F1"/>
    <mergeCell ref="A2:F2"/>
    <mergeCell ref="A3:F3"/>
    <mergeCell ref="A4:F4"/>
    <mergeCell ref="A6:A7"/>
    <mergeCell ref="B6:B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77E6-0950-4A46-A117-CB90EF76A6D2}">
  <dimension ref="A1:H66"/>
  <sheetViews>
    <sheetView workbookViewId="0">
      <selection activeCell="O9" sqref="O9"/>
    </sheetView>
  </sheetViews>
  <sheetFormatPr defaultRowHeight="15" x14ac:dyDescent="0.25"/>
  <cols>
    <col min="1" max="1" width="8.5703125" bestFit="1" customWidth="1"/>
    <col min="2" max="2" width="43.140625" bestFit="1" customWidth="1"/>
    <col min="3" max="4" width="11.5703125" bestFit="1" customWidth="1"/>
    <col min="5" max="5" width="18.42578125" bestFit="1" customWidth="1"/>
    <col min="6" max="6" width="10.28515625" bestFit="1" customWidth="1"/>
    <col min="7" max="7" width="15.85546875" bestFit="1" customWidth="1"/>
    <col min="8" max="8" width="7" bestFit="1" customWidth="1"/>
  </cols>
  <sheetData>
    <row r="1" spans="1:8" x14ac:dyDescent="0.25">
      <c r="A1" s="238" t="s">
        <v>1</v>
      </c>
      <c r="B1" s="238"/>
      <c r="C1" s="238"/>
      <c r="D1" s="238"/>
      <c r="E1" s="238"/>
      <c r="F1" s="238"/>
      <c r="G1" s="238"/>
      <c r="H1" s="238"/>
    </row>
    <row r="2" spans="1:8" x14ac:dyDescent="0.25">
      <c r="A2" s="238" t="s">
        <v>459</v>
      </c>
      <c r="B2" s="238"/>
      <c r="C2" s="238"/>
      <c r="D2" s="238"/>
      <c r="E2" s="238"/>
      <c r="F2" s="238"/>
      <c r="G2" s="238"/>
      <c r="H2" s="238"/>
    </row>
    <row r="3" spans="1:8" ht="15.75" x14ac:dyDescent="0.25">
      <c r="A3" s="38" t="s">
        <v>477</v>
      </c>
      <c r="B3" s="38"/>
      <c r="C3" s="38"/>
      <c r="D3" s="38"/>
      <c r="E3" s="38"/>
      <c r="F3" s="38"/>
      <c r="G3" s="38"/>
      <c r="H3" s="38"/>
    </row>
    <row r="4" spans="1:8" x14ac:dyDescent="0.25">
      <c r="A4" s="238" t="s">
        <v>461</v>
      </c>
      <c r="B4" s="238"/>
      <c r="C4" s="238"/>
      <c r="D4" s="238"/>
      <c r="E4" s="238"/>
      <c r="F4" s="238"/>
      <c r="G4" s="238"/>
      <c r="H4" s="238"/>
    </row>
    <row r="5" spans="1:8" ht="15.75" x14ac:dyDescent="0.25">
      <c r="A5" s="39"/>
      <c r="B5" s="61"/>
      <c r="C5" s="39"/>
      <c r="D5" s="41"/>
      <c r="E5" s="240" t="s">
        <v>75</v>
      </c>
      <c r="F5" s="239"/>
      <c r="G5" s="241" t="s">
        <v>478</v>
      </c>
      <c r="H5" s="39"/>
    </row>
    <row r="6" spans="1:8" ht="15.75" x14ac:dyDescent="0.25">
      <c r="A6" s="46" t="s">
        <v>77</v>
      </c>
      <c r="B6" s="242" t="s">
        <v>78</v>
      </c>
      <c r="C6" s="44" t="s">
        <v>479</v>
      </c>
      <c r="D6" s="44"/>
      <c r="E6" s="44" t="s">
        <v>480</v>
      </c>
      <c r="F6" s="44"/>
      <c r="G6" s="44" t="s">
        <v>481</v>
      </c>
      <c r="H6" s="44"/>
    </row>
    <row r="7" spans="1:8" ht="15.75" x14ac:dyDescent="0.25">
      <c r="A7" s="46"/>
      <c r="B7" s="242"/>
      <c r="C7" s="47" t="s">
        <v>83</v>
      </c>
      <c r="D7" s="48" t="s">
        <v>84</v>
      </c>
      <c r="E7" s="47" t="s">
        <v>83</v>
      </c>
      <c r="F7" s="48" t="s">
        <v>84</v>
      </c>
      <c r="G7" s="47" t="s">
        <v>83</v>
      </c>
      <c r="H7" s="47" t="s">
        <v>84</v>
      </c>
    </row>
    <row r="8" spans="1:8" ht="15.75" x14ac:dyDescent="0.25">
      <c r="A8" s="244" t="s">
        <v>85</v>
      </c>
      <c r="B8" s="244"/>
      <c r="C8" s="244"/>
      <c r="D8" s="244"/>
      <c r="E8" s="244"/>
      <c r="F8" s="244"/>
      <c r="G8" s="244"/>
      <c r="H8" s="244"/>
    </row>
    <row r="9" spans="1:8" x14ac:dyDescent="0.25">
      <c r="A9" s="245">
        <v>1</v>
      </c>
      <c r="B9" s="246" t="s">
        <v>87</v>
      </c>
      <c r="C9" s="248">
        <f>'[2]KEY BUSI'!D9</f>
        <v>1620483</v>
      </c>
      <c r="D9" s="248">
        <f>'[2]KEY BUSI'!E9</f>
        <v>5987031</v>
      </c>
      <c r="E9" s="248">
        <v>95963</v>
      </c>
      <c r="F9" s="247">
        <v>208171</v>
      </c>
      <c r="G9" s="277">
        <f>E9/C9%</f>
        <v>5.9218763788327307</v>
      </c>
      <c r="H9" s="277">
        <f>F9/D9%</f>
        <v>3.4770322719224271</v>
      </c>
    </row>
    <row r="10" spans="1:8" x14ac:dyDescent="0.25">
      <c r="A10" s="245">
        <v>2</v>
      </c>
      <c r="B10" s="246" t="s">
        <v>88</v>
      </c>
      <c r="C10" s="248">
        <f>'[2]KEY BUSI'!D10</f>
        <v>244678</v>
      </c>
      <c r="D10" s="248">
        <f>'[2]KEY BUSI'!E10</f>
        <v>1006941</v>
      </c>
      <c r="E10" s="248">
        <v>12900</v>
      </c>
      <c r="F10" s="247">
        <v>37170</v>
      </c>
      <c r="G10" s="277">
        <f t="shared" ref="G10:H21" si="0">E10/C10%</f>
        <v>5.2722353460466405</v>
      </c>
      <c r="H10" s="277">
        <f t="shared" si="0"/>
        <v>3.691378144300411</v>
      </c>
    </row>
    <row r="11" spans="1:8" x14ac:dyDescent="0.25">
      <c r="A11" s="245">
        <v>3</v>
      </c>
      <c r="B11" s="246" t="s">
        <v>89</v>
      </c>
      <c r="C11" s="248">
        <f>'[2]KEY BUSI'!D11</f>
        <v>23434</v>
      </c>
      <c r="D11" s="248">
        <f>'[2]KEY BUSI'!E11</f>
        <v>801395</v>
      </c>
      <c r="E11" s="248">
        <v>2056</v>
      </c>
      <c r="F11" s="247">
        <v>3656</v>
      </c>
      <c r="G11" s="277">
        <f t="shared" si="0"/>
        <v>8.7735768541435526</v>
      </c>
      <c r="H11" s="277">
        <f t="shared" si="0"/>
        <v>0.45620449341460828</v>
      </c>
    </row>
    <row r="12" spans="1:8" x14ac:dyDescent="0.25">
      <c r="A12" s="245">
        <v>4</v>
      </c>
      <c r="B12" s="246" t="s">
        <v>90</v>
      </c>
      <c r="C12" s="248">
        <f>'[2]KEY BUSI'!D12</f>
        <v>183874</v>
      </c>
      <c r="D12" s="248">
        <f>'[2]KEY BUSI'!E12</f>
        <v>1803994</v>
      </c>
      <c r="E12" s="248">
        <v>16156</v>
      </c>
      <c r="F12" s="247">
        <v>161968</v>
      </c>
      <c r="G12" s="277">
        <f t="shared" si="0"/>
        <v>8.7864515918509412</v>
      </c>
      <c r="H12" s="277">
        <f t="shared" si="0"/>
        <v>8.9783003712872667</v>
      </c>
    </row>
    <row r="13" spans="1:8" x14ac:dyDescent="0.25">
      <c r="A13" s="245">
        <v>5</v>
      </c>
      <c r="B13" s="246" t="s">
        <v>91</v>
      </c>
      <c r="C13" s="248">
        <f>'[2]KEY BUSI'!D13</f>
        <v>116867</v>
      </c>
      <c r="D13" s="248">
        <f>'[2]KEY BUSI'!E13</f>
        <v>795454</v>
      </c>
      <c r="E13" s="248">
        <v>34811</v>
      </c>
      <c r="F13" s="247">
        <v>75037</v>
      </c>
      <c r="G13" s="277">
        <f>E13/C13%</f>
        <v>29.786851720331658</v>
      </c>
      <c r="H13" s="277">
        <f t="shared" si="0"/>
        <v>9.4332293256429658</v>
      </c>
    </row>
    <row r="14" spans="1:8" x14ac:dyDescent="0.25">
      <c r="A14" s="245">
        <v>6</v>
      </c>
      <c r="B14" s="246" t="s">
        <v>92</v>
      </c>
      <c r="C14" s="248">
        <f>'[2]KEY BUSI'!D14</f>
        <v>59085</v>
      </c>
      <c r="D14" s="248">
        <f>'[2]KEY BUSI'!E14</f>
        <v>676112</v>
      </c>
      <c r="E14" s="248">
        <v>8163</v>
      </c>
      <c r="F14" s="247">
        <v>17888</v>
      </c>
      <c r="G14" s="277">
        <f t="shared" si="0"/>
        <v>13.815689261233816</v>
      </c>
      <c r="H14" s="277">
        <f t="shared" si="0"/>
        <v>2.6457155027569397</v>
      </c>
    </row>
    <row r="15" spans="1:8" x14ac:dyDescent="0.25">
      <c r="A15" s="245">
        <v>7</v>
      </c>
      <c r="B15" s="246" t="s">
        <v>93</v>
      </c>
      <c r="C15" s="248">
        <f>'[2]KEY BUSI'!D15</f>
        <v>36713</v>
      </c>
      <c r="D15" s="248">
        <f>'[2]KEY BUSI'!E15</f>
        <v>388839</v>
      </c>
      <c r="E15" s="248">
        <v>4100</v>
      </c>
      <c r="F15" s="247">
        <v>12672</v>
      </c>
      <c r="G15" s="277">
        <f t="shared" si="0"/>
        <v>11.167706262087</v>
      </c>
      <c r="H15" s="277">
        <f t="shared" si="0"/>
        <v>3.2589323601799203</v>
      </c>
    </row>
    <row r="16" spans="1:8" x14ac:dyDescent="0.25">
      <c r="A16" s="245">
        <v>8</v>
      </c>
      <c r="B16" s="246" t="s">
        <v>95</v>
      </c>
      <c r="C16" s="248">
        <f>'[2]KEY BUSI'!D16</f>
        <v>829954</v>
      </c>
      <c r="D16" s="248">
        <f>'[2]KEY BUSI'!E16</f>
        <v>5517236</v>
      </c>
      <c r="E16" s="248">
        <v>130536</v>
      </c>
      <c r="F16" s="247">
        <v>231843</v>
      </c>
      <c r="G16" s="277">
        <f t="shared" si="0"/>
        <v>15.728100593526868</v>
      </c>
      <c r="H16" s="277">
        <f t="shared" si="0"/>
        <v>4.20215847210451</v>
      </c>
    </row>
    <row r="17" spans="1:8" x14ac:dyDescent="0.25">
      <c r="A17" s="245">
        <v>9</v>
      </c>
      <c r="B17" s="246" t="s">
        <v>94</v>
      </c>
      <c r="C17" s="248">
        <f>'[2]KEY BUSI'!D17</f>
        <v>513367</v>
      </c>
      <c r="D17" s="248">
        <f>'[2]KEY BUSI'!E17</f>
        <v>215693</v>
      </c>
      <c r="E17" s="248">
        <v>4208</v>
      </c>
      <c r="F17" s="247">
        <v>14834</v>
      </c>
      <c r="G17" s="277">
        <f t="shared" si="0"/>
        <v>0.81968650108012397</v>
      </c>
      <c r="H17" s="277">
        <f t="shared" si="0"/>
        <v>6.877367369362938</v>
      </c>
    </row>
    <row r="18" spans="1:8" x14ac:dyDescent="0.25">
      <c r="A18" s="245">
        <v>10</v>
      </c>
      <c r="B18" s="246" t="s">
        <v>97</v>
      </c>
      <c r="C18" s="248">
        <f>'[2]KEY BUSI'!D18</f>
        <v>226998</v>
      </c>
      <c r="D18" s="248">
        <f>'[2]KEY BUSI'!E18</f>
        <v>1544700</v>
      </c>
      <c r="E18" s="248">
        <v>18542</v>
      </c>
      <c r="F18" s="247">
        <v>59439</v>
      </c>
      <c r="G18" s="277">
        <f t="shared" si="0"/>
        <v>8.1683539062018173</v>
      </c>
      <c r="H18" s="277">
        <f t="shared" si="0"/>
        <v>3.8479316372111088</v>
      </c>
    </row>
    <row r="19" spans="1:8" x14ac:dyDescent="0.25">
      <c r="A19" s="245">
        <v>11</v>
      </c>
      <c r="B19" s="246" t="s">
        <v>96</v>
      </c>
      <c r="C19" s="248">
        <f>'[2]KEY BUSI'!D19</f>
        <v>210205</v>
      </c>
      <c r="D19" s="248">
        <f>'[2]KEY BUSI'!E19</f>
        <v>1131576</v>
      </c>
      <c r="E19" s="248">
        <v>25568</v>
      </c>
      <c r="F19" s="247">
        <v>51220</v>
      </c>
      <c r="G19" s="277">
        <f t="shared" si="0"/>
        <v>12.163364334816013</v>
      </c>
      <c r="H19" s="277">
        <f t="shared" si="0"/>
        <v>4.526430394423353</v>
      </c>
    </row>
    <row r="20" spans="1:8" x14ac:dyDescent="0.25">
      <c r="A20" s="245">
        <v>12</v>
      </c>
      <c r="B20" s="246" t="s">
        <v>86</v>
      </c>
      <c r="C20" s="248">
        <f>'[2]KEY BUSI'!D20</f>
        <v>2283738</v>
      </c>
      <c r="D20" s="248">
        <f>'[2]KEY BUSI'!E20</f>
        <v>16091011</v>
      </c>
      <c r="E20" s="248">
        <v>222740</v>
      </c>
      <c r="F20" s="247">
        <v>514677</v>
      </c>
      <c r="G20" s="277">
        <f t="shared" si="0"/>
        <v>9.7533079538896317</v>
      </c>
      <c r="H20" s="277">
        <f t="shared" si="0"/>
        <v>3.1985373697153028</v>
      </c>
    </row>
    <row r="21" spans="1:8" ht="15.75" x14ac:dyDescent="0.25">
      <c r="A21" s="249" t="s">
        <v>463</v>
      </c>
      <c r="B21" s="250" t="s">
        <v>98</v>
      </c>
      <c r="C21" s="253">
        <f>SUM(C9:C20)</f>
        <v>6349396</v>
      </c>
      <c r="D21" s="251">
        <f>SUM(D9:D20)</f>
        <v>35959982</v>
      </c>
      <c r="E21" s="253">
        <f>SUM(E9:E20)</f>
        <v>575743</v>
      </c>
      <c r="F21" s="251">
        <f>SUM(F9:F20)</f>
        <v>1388575</v>
      </c>
      <c r="G21" s="278">
        <f t="shared" si="0"/>
        <v>9.0676813983566316</v>
      </c>
      <c r="H21" s="278">
        <f t="shared" si="0"/>
        <v>3.8614452031705686</v>
      </c>
    </row>
    <row r="22" spans="1:8" ht="15.75" x14ac:dyDescent="0.25">
      <c r="A22" s="244" t="s">
        <v>99</v>
      </c>
      <c r="B22" s="244"/>
      <c r="C22" s="244"/>
      <c r="D22" s="244"/>
      <c r="E22" s="244"/>
      <c r="F22" s="244"/>
      <c r="G22" s="244"/>
      <c r="H22" s="244"/>
    </row>
    <row r="23" spans="1:8" x14ac:dyDescent="0.25">
      <c r="A23" s="245">
        <v>13</v>
      </c>
      <c r="B23" s="246" t="s">
        <v>100</v>
      </c>
      <c r="C23" s="248">
        <f>'[2]KEY BUSI'!D23</f>
        <v>696851</v>
      </c>
      <c r="D23" s="248">
        <f>'[2]KEY BUSI'!E23</f>
        <v>3513304</v>
      </c>
      <c r="E23" s="247">
        <v>46107</v>
      </c>
      <c r="F23" s="247">
        <v>78228</v>
      </c>
      <c r="G23" s="277">
        <f t="shared" ref="G23:H38" si="1">E23/C23%</f>
        <v>6.6164789890521787</v>
      </c>
      <c r="H23" s="277">
        <f t="shared" si="1"/>
        <v>2.2266220059522319</v>
      </c>
    </row>
    <row r="24" spans="1:8" x14ac:dyDescent="0.25">
      <c r="A24" s="245">
        <v>14</v>
      </c>
      <c r="B24" s="246" t="s">
        <v>101</v>
      </c>
      <c r="C24" s="248">
        <f>'[2]KEY BUSI'!D24</f>
        <v>342572</v>
      </c>
      <c r="D24" s="248">
        <f>'[2]KEY BUSI'!E24</f>
        <v>554486</v>
      </c>
      <c r="E24" s="247">
        <v>69475</v>
      </c>
      <c r="F24" s="247">
        <v>30834</v>
      </c>
      <c r="G24" s="277">
        <f t="shared" si="1"/>
        <v>20.280408206158121</v>
      </c>
      <c r="H24" s="277">
        <f t="shared" si="1"/>
        <v>5.5608257016407991</v>
      </c>
    </row>
    <row r="25" spans="1:8" x14ac:dyDescent="0.25">
      <c r="A25" s="245">
        <v>15</v>
      </c>
      <c r="B25" s="246" t="s">
        <v>102</v>
      </c>
      <c r="C25" s="248">
        <f>'[2]KEY BUSI'!D25</f>
        <v>16660</v>
      </c>
      <c r="D25" s="248">
        <f>'[2]KEY BUSI'!E25</f>
        <v>20145</v>
      </c>
      <c r="E25" s="247">
        <v>16644</v>
      </c>
      <c r="F25" s="247">
        <v>19401</v>
      </c>
      <c r="G25" s="277">
        <f t="shared" si="1"/>
        <v>99.903961584633862</v>
      </c>
      <c r="H25" s="277">
        <f t="shared" si="1"/>
        <v>96.306775874906933</v>
      </c>
    </row>
    <row r="26" spans="1:8" x14ac:dyDescent="0.25">
      <c r="A26" s="245">
        <v>16</v>
      </c>
      <c r="B26" s="246" t="s">
        <v>103</v>
      </c>
      <c r="C26" s="248">
        <f>'[2]KEY BUSI'!D26</f>
        <v>1751</v>
      </c>
      <c r="D26" s="248">
        <f>'[2]KEY BUSI'!E26</f>
        <v>110505</v>
      </c>
      <c r="E26" s="247">
        <v>86</v>
      </c>
      <c r="F26" s="247">
        <v>5117</v>
      </c>
      <c r="G26" s="277">
        <f t="shared" si="1"/>
        <v>4.9114791547687036</v>
      </c>
      <c r="H26" s="277">
        <f t="shared" si="1"/>
        <v>4.6305597031808521</v>
      </c>
    </row>
    <row r="27" spans="1:8" x14ac:dyDescent="0.25">
      <c r="A27" s="245">
        <v>17</v>
      </c>
      <c r="B27" s="246" t="s">
        <v>104</v>
      </c>
      <c r="C27" s="248">
        <f>'[2]KEY BUSI'!D27</f>
        <v>69710</v>
      </c>
      <c r="D27" s="248">
        <f>'[2]KEY BUSI'!E27</f>
        <v>281934</v>
      </c>
      <c r="E27" s="247">
        <v>14013</v>
      </c>
      <c r="F27" s="247">
        <v>9774</v>
      </c>
      <c r="G27" s="277">
        <f t="shared" si="1"/>
        <v>20.101850523597761</v>
      </c>
      <c r="H27" s="277">
        <f t="shared" si="1"/>
        <v>3.4667688182340548</v>
      </c>
    </row>
    <row r="28" spans="1:8" x14ac:dyDescent="0.25">
      <c r="A28" s="245">
        <v>18</v>
      </c>
      <c r="B28" s="246" t="s">
        <v>105</v>
      </c>
      <c r="C28" s="248">
        <f>'[2]KEY BUSI'!D28</f>
        <v>641</v>
      </c>
      <c r="D28" s="248">
        <f>'[2]KEY BUSI'!E28</f>
        <v>3161</v>
      </c>
      <c r="E28" s="247">
        <v>36</v>
      </c>
      <c r="F28" s="247">
        <v>963</v>
      </c>
      <c r="G28" s="277">
        <f t="shared" si="1"/>
        <v>5.6162246489859591</v>
      </c>
      <c r="H28" s="277">
        <f t="shared" si="1"/>
        <v>30.465042708003796</v>
      </c>
    </row>
    <row r="29" spans="1:8" x14ac:dyDescent="0.25">
      <c r="A29" s="245">
        <v>19</v>
      </c>
      <c r="B29" s="246" t="s">
        <v>106</v>
      </c>
      <c r="C29" s="248">
        <f>'[2]KEY BUSI'!D29</f>
        <v>7401</v>
      </c>
      <c r="D29" s="248">
        <f>'[2]KEY BUSI'!E29</f>
        <v>209383</v>
      </c>
      <c r="E29" s="247">
        <v>219</v>
      </c>
      <c r="F29" s="247">
        <v>534</v>
      </c>
      <c r="G29" s="277">
        <f t="shared" si="1"/>
        <v>2.959059586542359</v>
      </c>
      <c r="H29" s="277">
        <f t="shared" si="1"/>
        <v>0.255035031497304</v>
      </c>
    </row>
    <row r="30" spans="1:8" x14ac:dyDescent="0.25">
      <c r="A30" s="245">
        <v>20</v>
      </c>
      <c r="B30" s="246" t="s">
        <v>107</v>
      </c>
      <c r="C30" s="248">
        <f>'[2]KEY BUSI'!D30</f>
        <v>2855807</v>
      </c>
      <c r="D30" s="248">
        <f>'[2]KEY BUSI'!E30</f>
        <v>11035807</v>
      </c>
      <c r="E30" s="247">
        <v>89665</v>
      </c>
      <c r="F30" s="247">
        <v>170205</v>
      </c>
      <c r="G30" s="277">
        <f t="shared" si="1"/>
        <v>3.1397429868334941</v>
      </c>
      <c r="H30" s="277">
        <f t="shared" si="1"/>
        <v>1.5422977223142811</v>
      </c>
    </row>
    <row r="31" spans="1:8" x14ac:dyDescent="0.25">
      <c r="A31" s="245">
        <v>21</v>
      </c>
      <c r="B31" s="246" t="s">
        <v>108</v>
      </c>
      <c r="C31" s="248">
        <f>'[2]KEY BUSI'!D31</f>
        <v>988492</v>
      </c>
      <c r="D31" s="248">
        <f>'[2]KEY BUSI'!E31</f>
        <v>6560674</v>
      </c>
      <c r="E31" s="247">
        <v>55215</v>
      </c>
      <c r="F31" s="247">
        <v>129735</v>
      </c>
      <c r="G31" s="277">
        <f t="shared" si="1"/>
        <v>5.5857811697009181</v>
      </c>
      <c r="H31" s="277">
        <f t="shared" si="1"/>
        <v>1.9774645105060851</v>
      </c>
    </row>
    <row r="32" spans="1:8" x14ac:dyDescent="0.25">
      <c r="A32" s="245">
        <v>22</v>
      </c>
      <c r="B32" s="246" t="s">
        <v>109</v>
      </c>
      <c r="C32" s="248">
        <f>'[2]KEY BUSI'!D32</f>
        <v>60790</v>
      </c>
      <c r="D32" s="248">
        <f>'[2]KEY BUSI'!E32</f>
        <v>557763</v>
      </c>
      <c r="E32" s="247">
        <v>9766</v>
      </c>
      <c r="F32" s="247">
        <v>25857</v>
      </c>
      <c r="G32" s="277">
        <f t="shared" si="1"/>
        <v>16.065142293140319</v>
      </c>
      <c r="H32" s="277">
        <f t="shared" si="1"/>
        <v>4.6358399535286487</v>
      </c>
    </row>
    <row r="33" spans="1:8" x14ac:dyDescent="0.25">
      <c r="A33" s="245">
        <v>23</v>
      </c>
      <c r="B33" s="246" t="s">
        <v>110</v>
      </c>
      <c r="C33" s="248">
        <f>'[2]KEY BUSI'!D33</f>
        <v>645661</v>
      </c>
      <c r="D33" s="248">
        <f>'[2]KEY BUSI'!E33</f>
        <v>1044558</v>
      </c>
      <c r="E33" s="247">
        <v>18773</v>
      </c>
      <c r="F33" s="247">
        <v>13249</v>
      </c>
      <c r="G33" s="277">
        <f t="shared" si="1"/>
        <v>2.9075629471193087</v>
      </c>
      <c r="H33" s="277">
        <f t="shared" si="1"/>
        <v>1.2683833736374619</v>
      </c>
    </row>
    <row r="34" spans="1:8" x14ac:dyDescent="0.25">
      <c r="A34" s="245">
        <v>24</v>
      </c>
      <c r="B34" s="246" t="s">
        <v>111</v>
      </c>
      <c r="C34" s="248">
        <f>'[2]KEY BUSI'!D34</f>
        <v>820125</v>
      </c>
      <c r="D34" s="248">
        <f>'[2]KEY BUSI'!E34</f>
        <v>1608178</v>
      </c>
      <c r="E34" s="247">
        <v>95934</v>
      </c>
      <c r="F34" s="247">
        <v>21758</v>
      </c>
      <c r="G34" s="277">
        <f t="shared" si="1"/>
        <v>11.697485139460449</v>
      </c>
      <c r="H34" s="277">
        <f t="shared" si="1"/>
        <v>1.3529596848110097</v>
      </c>
    </row>
    <row r="35" spans="1:8" x14ac:dyDescent="0.25">
      <c r="A35" s="245">
        <v>25</v>
      </c>
      <c r="B35" s="163" t="s">
        <v>112</v>
      </c>
      <c r="C35" s="248">
        <f>'[2]KEY BUSI'!D35</f>
        <v>1000</v>
      </c>
      <c r="D35" s="248">
        <f>'[2]KEY BUSI'!E35</f>
        <v>8639</v>
      </c>
      <c r="E35" s="247">
        <v>49</v>
      </c>
      <c r="F35" s="247">
        <v>215</v>
      </c>
      <c r="G35" s="277">
        <f t="shared" si="1"/>
        <v>4.9000000000000004</v>
      </c>
      <c r="H35" s="277">
        <f t="shared" si="1"/>
        <v>2.4887139715244819</v>
      </c>
    </row>
    <row r="36" spans="1:8" x14ac:dyDescent="0.25">
      <c r="A36" s="245">
        <v>26</v>
      </c>
      <c r="B36" s="163" t="s">
        <v>113</v>
      </c>
      <c r="C36" s="248">
        <f>'[2]KEY BUSI'!D36</f>
        <v>1735</v>
      </c>
      <c r="D36" s="248">
        <f>'[2]KEY BUSI'!E36</f>
        <v>47815</v>
      </c>
      <c r="E36" s="247">
        <v>86</v>
      </c>
      <c r="F36" s="247">
        <v>7471</v>
      </c>
      <c r="G36" s="277">
        <f t="shared" si="1"/>
        <v>4.956772334293948</v>
      </c>
      <c r="H36" s="277">
        <f t="shared" si="1"/>
        <v>15.624803931820558</v>
      </c>
    </row>
    <row r="37" spans="1:8" x14ac:dyDescent="0.25">
      <c r="A37" s="245">
        <v>27</v>
      </c>
      <c r="B37" s="163" t="s">
        <v>114</v>
      </c>
      <c r="C37" s="248">
        <f>'[2]KEY BUSI'!D37</f>
        <v>279</v>
      </c>
      <c r="D37" s="248">
        <f>'[2]KEY BUSI'!E37</f>
        <v>7005</v>
      </c>
      <c r="E37" s="247">
        <v>8</v>
      </c>
      <c r="F37" s="247">
        <v>15</v>
      </c>
      <c r="G37" s="277">
        <f t="shared" si="1"/>
        <v>2.8673835125448028</v>
      </c>
      <c r="H37" s="277">
        <f t="shared" si="1"/>
        <v>0.21413276231263384</v>
      </c>
    </row>
    <row r="38" spans="1:8" x14ac:dyDescent="0.25">
      <c r="A38" s="245">
        <v>28</v>
      </c>
      <c r="B38" s="163" t="s">
        <v>115</v>
      </c>
      <c r="C38" s="248">
        <f>'[2]KEY BUSI'!D38</f>
        <v>235331</v>
      </c>
      <c r="D38" s="248">
        <f>'[2]KEY BUSI'!E38</f>
        <v>2404805</v>
      </c>
      <c r="E38" s="247">
        <v>19410</v>
      </c>
      <c r="F38" s="247">
        <v>37472</v>
      </c>
      <c r="G38" s="277">
        <f t="shared" si="1"/>
        <v>8.2479571327194456</v>
      </c>
      <c r="H38" s="277">
        <f t="shared" si="1"/>
        <v>1.5582136597354048</v>
      </c>
    </row>
    <row r="39" spans="1:8" x14ac:dyDescent="0.25">
      <c r="A39" s="245">
        <v>29</v>
      </c>
      <c r="B39" s="163" t="s">
        <v>116</v>
      </c>
      <c r="C39" s="248">
        <f>'[2]KEY BUSI'!D39</f>
        <v>1986</v>
      </c>
      <c r="D39" s="248">
        <f>'[2]KEY BUSI'!E39</f>
        <v>31494</v>
      </c>
      <c r="E39" s="247">
        <v>17</v>
      </c>
      <c r="F39" s="247">
        <v>570</v>
      </c>
      <c r="G39" s="277">
        <f t="shared" ref="G39:H49" si="2">E39/C39%</f>
        <v>0.85599194360523667</v>
      </c>
      <c r="H39" s="277">
        <f t="shared" si="2"/>
        <v>1.8098685463897886</v>
      </c>
    </row>
    <row r="40" spans="1:8" x14ac:dyDescent="0.25">
      <c r="A40" s="245">
        <v>30</v>
      </c>
      <c r="B40" s="163" t="s">
        <v>117</v>
      </c>
      <c r="C40" s="248">
        <f>'[2]KEY BUSI'!D40</f>
        <v>332357</v>
      </c>
      <c r="D40" s="248">
        <f>'[2]KEY BUSI'!E40</f>
        <v>175978</v>
      </c>
      <c r="E40" s="247">
        <v>68317</v>
      </c>
      <c r="F40" s="247">
        <v>15571</v>
      </c>
      <c r="G40" s="277">
        <f t="shared" si="2"/>
        <v>20.555306492717168</v>
      </c>
      <c r="H40" s="277">
        <f t="shared" si="2"/>
        <v>8.8482651240495969</v>
      </c>
    </row>
    <row r="41" spans="1:8" x14ac:dyDescent="0.25">
      <c r="A41" s="245">
        <v>31</v>
      </c>
      <c r="B41" s="163" t="s">
        <v>118</v>
      </c>
      <c r="C41" s="248">
        <f>'[2]KEY BUSI'!D41</f>
        <v>359</v>
      </c>
      <c r="D41" s="248">
        <f>'[2]KEY BUSI'!E41</f>
        <v>19540</v>
      </c>
      <c r="E41" s="247">
        <v>11</v>
      </c>
      <c r="F41" s="247">
        <v>86</v>
      </c>
      <c r="G41" s="277">
        <f t="shared" si="2"/>
        <v>3.0640668523676879</v>
      </c>
      <c r="H41" s="277">
        <f t="shared" si="2"/>
        <v>0.44012282497441146</v>
      </c>
    </row>
    <row r="42" spans="1:8" x14ac:dyDescent="0.25">
      <c r="A42" s="245">
        <v>32</v>
      </c>
      <c r="B42" s="163" t="s">
        <v>119</v>
      </c>
      <c r="C42" s="248">
        <f>'[2]KEY BUSI'!D42</f>
        <v>462</v>
      </c>
      <c r="D42" s="248">
        <f>'[2]KEY BUSI'!E42</f>
        <v>6208</v>
      </c>
      <c r="E42" s="247">
        <v>0</v>
      </c>
      <c r="F42" s="247">
        <v>0</v>
      </c>
      <c r="G42" s="277">
        <f t="shared" si="2"/>
        <v>0</v>
      </c>
      <c r="H42" s="277">
        <f t="shared" si="2"/>
        <v>0</v>
      </c>
    </row>
    <row r="43" spans="1:8" x14ac:dyDescent="0.25">
      <c r="A43" s="245">
        <v>33</v>
      </c>
      <c r="B43" s="163" t="s">
        <v>120</v>
      </c>
      <c r="C43" s="248">
        <f>'[2]KEY BUSI'!D43</f>
        <v>199538</v>
      </c>
      <c r="D43" s="248">
        <f>'[2]KEY BUSI'!E43</f>
        <v>962347</v>
      </c>
      <c r="E43" s="247">
        <v>9870</v>
      </c>
      <c r="F43" s="247">
        <v>17045</v>
      </c>
      <c r="G43" s="277">
        <f t="shared" si="2"/>
        <v>4.9464262446250835</v>
      </c>
      <c r="H43" s="277">
        <f t="shared" si="2"/>
        <v>1.7711906412136165</v>
      </c>
    </row>
    <row r="44" spans="1:8" x14ac:dyDescent="0.25">
      <c r="A44" s="245">
        <v>34</v>
      </c>
      <c r="B44" s="163" t="s">
        <v>121</v>
      </c>
      <c r="C44" s="248">
        <f>'[2]KEY BUSI'!D44</f>
        <v>792</v>
      </c>
      <c r="D44" s="248">
        <f>'[2]KEY BUSI'!E44</f>
        <v>6463</v>
      </c>
      <c r="E44" s="247">
        <v>118</v>
      </c>
      <c r="F44" s="247">
        <v>922</v>
      </c>
      <c r="G44" s="277">
        <f t="shared" si="2"/>
        <v>14.8989898989899</v>
      </c>
      <c r="H44" s="277">
        <f t="shared" si="2"/>
        <v>14.265820826241685</v>
      </c>
    </row>
    <row r="45" spans="1:8" ht="15.75" x14ac:dyDescent="0.25">
      <c r="A45" s="249" t="s">
        <v>465</v>
      </c>
      <c r="B45" s="250" t="s">
        <v>98</v>
      </c>
      <c r="C45" s="253">
        <f>SUM(C23:C44)</f>
        <v>7280300</v>
      </c>
      <c r="D45" s="253">
        <f t="shared" ref="D45:F45" si="3">SUM(D23:D44)</f>
        <v>29170192</v>
      </c>
      <c r="E45" s="253">
        <f t="shared" si="3"/>
        <v>513819</v>
      </c>
      <c r="F45" s="253">
        <f t="shared" si="3"/>
        <v>585022</v>
      </c>
      <c r="G45" s="278">
        <f t="shared" si="2"/>
        <v>7.0576624589646029</v>
      </c>
      <c r="H45" s="278">
        <f t="shared" si="2"/>
        <v>2.0055473066478275</v>
      </c>
    </row>
    <row r="46" spans="1:8" ht="15.75" x14ac:dyDescent="0.25">
      <c r="A46" s="249" t="s">
        <v>466</v>
      </c>
      <c r="B46" s="250" t="s">
        <v>467</v>
      </c>
      <c r="C46" s="253">
        <f>+C45+C21</f>
        <v>13629696</v>
      </c>
      <c r="D46" s="253">
        <f t="shared" ref="D46:F46" si="4">+D45+D21</f>
        <v>65130174</v>
      </c>
      <c r="E46" s="253">
        <f t="shared" si="4"/>
        <v>1089562</v>
      </c>
      <c r="F46" s="253">
        <f t="shared" si="4"/>
        <v>1973597</v>
      </c>
      <c r="G46" s="278">
        <f>E46/C46%</f>
        <v>7.9940300942882372</v>
      </c>
      <c r="H46" s="278">
        <f>F46/D46%</f>
        <v>3.0302344962259737</v>
      </c>
    </row>
    <row r="47" spans="1:8" ht="15.75" x14ac:dyDescent="0.25">
      <c r="A47" s="244" t="s">
        <v>127</v>
      </c>
      <c r="B47" s="244"/>
      <c r="C47" s="244"/>
      <c r="D47" s="244"/>
      <c r="E47" s="244"/>
      <c r="F47" s="244"/>
      <c r="G47" s="244"/>
      <c r="H47" s="244"/>
    </row>
    <row r="48" spans="1:8" x14ac:dyDescent="0.25">
      <c r="A48" s="245">
        <v>35</v>
      </c>
      <c r="B48" s="246" t="s">
        <v>41</v>
      </c>
      <c r="C48" s="248">
        <f>'[2]KEY BUSI'!D48</f>
        <v>1070245</v>
      </c>
      <c r="D48" s="248">
        <f>'[2]KEY BUSI'!E48</f>
        <v>2734007</v>
      </c>
      <c r="E48" s="248">
        <v>18160</v>
      </c>
      <c r="F48" s="247">
        <v>39370</v>
      </c>
      <c r="G48" s="277">
        <f t="shared" ref="G48:H50" si="5">E48/C48%</f>
        <v>1.6968077402837667</v>
      </c>
      <c r="H48" s="277">
        <f t="shared" si="5"/>
        <v>1.4400109436442554</v>
      </c>
    </row>
    <row r="49" spans="1:8" x14ac:dyDescent="0.25">
      <c r="A49" s="245">
        <v>36</v>
      </c>
      <c r="B49" s="246" t="s">
        <v>42</v>
      </c>
      <c r="C49" s="248">
        <f>'[2]KEY BUSI'!D49</f>
        <v>505964</v>
      </c>
      <c r="D49" s="248">
        <f>'[2]KEY BUSI'!E49</f>
        <v>1476241</v>
      </c>
      <c r="E49" s="248">
        <v>25004</v>
      </c>
      <c r="F49" s="247">
        <v>61912.959999999999</v>
      </c>
      <c r="G49" s="277">
        <f t="shared" si="5"/>
        <v>4.9418535706097666</v>
      </c>
      <c r="H49" s="277">
        <f t="shared" si="5"/>
        <v>4.1939602002654039</v>
      </c>
    </row>
    <row r="50" spans="1:8" ht="15.75" x14ac:dyDescent="0.25">
      <c r="A50" s="249" t="s">
        <v>468</v>
      </c>
      <c r="B50" s="250" t="s">
        <v>98</v>
      </c>
      <c r="C50" s="253">
        <f>SUM(C48:C49)</f>
        <v>1576209</v>
      </c>
      <c r="D50" s="251">
        <f>SUM(D48:D49)</f>
        <v>4210248</v>
      </c>
      <c r="E50" s="253">
        <f>SUM(E48:E49)</f>
        <v>43164</v>
      </c>
      <c r="F50" s="251">
        <f>SUM(F48:F49)</f>
        <v>101282.95999999999</v>
      </c>
      <c r="G50" s="278">
        <f t="shared" si="5"/>
        <v>2.7384693273544309</v>
      </c>
      <c r="H50" s="278">
        <f t="shared" si="5"/>
        <v>2.4056293120975294</v>
      </c>
    </row>
    <row r="51" spans="1:8" ht="15.75" x14ac:dyDescent="0.25">
      <c r="A51" s="244" t="s">
        <v>469</v>
      </c>
      <c r="B51" s="244"/>
      <c r="C51" s="244"/>
      <c r="D51" s="244"/>
      <c r="E51" s="244"/>
      <c r="F51" s="244"/>
      <c r="G51" s="244"/>
      <c r="H51" s="244"/>
    </row>
    <row r="52" spans="1:8" x14ac:dyDescent="0.25">
      <c r="A52" s="245">
        <v>37</v>
      </c>
      <c r="B52" s="246" t="s">
        <v>470</v>
      </c>
      <c r="C52" s="248">
        <f>'[2]KEY BUSI'!D52</f>
        <v>2924096</v>
      </c>
      <c r="D52" s="248">
        <f>'[2]KEY BUSI'!E52</f>
        <v>2034842</v>
      </c>
      <c r="E52" s="248">
        <v>40416</v>
      </c>
      <c r="F52" s="247">
        <v>143417.47</v>
      </c>
      <c r="G52" s="277">
        <f t="shared" ref="G52:H54" si="6">E52/C52%</f>
        <v>1.3821707632033968</v>
      </c>
      <c r="H52" s="277">
        <f t="shared" si="6"/>
        <v>7.0480887459566892</v>
      </c>
    </row>
    <row r="53" spans="1:8" x14ac:dyDescent="0.25">
      <c r="A53" s="245">
        <v>38</v>
      </c>
      <c r="B53" s="246" t="s">
        <v>471</v>
      </c>
      <c r="C53" s="248">
        <f>'[2]KEY BUSI'!D53</f>
        <v>58897</v>
      </c>
      <c r="D53" s="248">
        <f>'[2]KEY BUSI'!E53</f>
        <v>86073</v>
      </c>
      <c r="E53" s="248">
        <v>14777</v>
      </c>
      <c r="F53" s="247">
        <v>18208.07</v>
      </c>
      <c r="G53" s="277">
        <f t="shared" si="6"/>
        <v>25.08956313564358</v>
      </c>
      <c r="H53" s="277">
        <f t="shared" si="6"/>
        <v>21.15421793129088</v>
      </c>
    </row>
    <row r="54" spans="1:8" ht="15.75" x14ac:dyDescent="0.25">
      <c r="A54" s="249" t="s">
        <v>472</v>
      </c>
      <c r="B54" s="250" t="s">
        <v>98</v>
      </c>
      <c r="C54" s="253">
        <f>SUM(C52:C53)</f>
        <v>2982993</v>
      </c>
      <c r="D54" s="251">
        <f>SUM(D52:D53)</f>
        <v>2120915</v>
      </c>
      <c r="E54" s="253">
        <f>SUM(E52:E53)</f>
        <v>55193</v>
      </c>
      <c r="F54" s="251">
        <f>SUM(F52:F53)</f>
        <v>161625.54</v>
      </c>
      <c r="G54" s="278">
        <f t="shared" si="6"/>
        <v>1.850255766607565</v>
      </c>
      <c r="H54" s="278">
        <f t="shared" si="6"/>
        <v>7.6205571651857804</v>
      </c>
    </row>
    <row r="55" spans="1:8" ht="15.75" x14ac:dyDescent="0.25">
      <c r="A55" s="244" t="s">
        <v>473</v>
      </c>
      <c r="B55" s="244"/>
      <c r="C55" s="244"/>
      <c r="D55" s="244"/>
      <c r="E55" s="244"/>
      <c r="F55" s="244"/>
      <c r="G55" s="244"/>
      <c r="H55" s="244"/>
    </row>
    <row r="56" spans="1:8" x14ac:dyDescent="0.25">
      <c r="A56" s="245">
        <v>39</v>
      </c>
      <c r="B56" s="246" t="s">
        <v>136</v>
      </c>
      <c r="C56" s="248">
        <f>'[2]KEY BUSI'!D56</f>
        <v>1136617</v>
      </c>
      <c r="D56" s="248">
        <f>'[2]KEY BUSI'!E56</f>
        <v>3107606</v>
      </c>
      <c r="E56" s="247">
        <v>43615</v>
      </c>
      <c r="F56" s="247">
        <v>67435</v>
      </c>
      <c r="G56" s="277">
        <f t="shared" ref="G56:H66" si="7">E56/C56%</f>
        <v>3.8372644435196728</v>
      </c>
      <c r="H56" s="277">
        <f t="shared" si="7"/>
        <v>2.1699983846086019</v>
      </c>
    </row>
    <row r="57" spans="1:8" x14ac:dyDescent="0.25">
      <c r="A57" s="245">
        <v>40</v>
      </c>
      <c r="B57" s="246" t="s">
        <v>137</v>
      </c>
      <c r="C57" s="248">
        <f>'[2]KEY BUSI'!D57</f>
        <v>81941</v>
      </c>
      <c r="D57" s="248">
        <f>'[2]KEY BUSI'!E57</f>
        <v>158139</v>
      </c>
      <c r="E57" s="247">
        <v>5004</v>
      </c>
      <c r="F57" s="247">
        <v>10442</v>
      </c>
      <c r="G57" s="277">
        <f t="shared" si="7"/>
        <v>6.1068329651822655</v>
      </c>
      <c r="H57" s="277">
        <f t="shared" si="7"/>
        <v>6.6030517456161979</v>
      </c>
    </row>
    <row r="58" spans="1:8" x14ac:dyDescent="0.25">
      <c r="A58" s="245">
        <v>41</v>
      </c>
      <c r="B58" s="246" t="s">
        <v>139</v>
      </c>
      <c r="C58" s="248">
        <f>'[2]KEY BUSI'!D58</f>
        <v>124060</v>
      </c>
      <c r="D58" s="248">
        <f>'[2]KEY BUSI'!E58</f>
        <v>199461</v>
      </c>
      <c r="E58" s="247">
        <v>15037</v>
      </c>
      <c r="F58" s="247">
        <v>4196</v>
      </c>
      <c r="G58" s="277">
        <f t="shared" si="7"/>
        <v>12.120748025149123</v>
      </c>
      <c r="H58" s="277">
        <f t="shared" si="7"/>
        <v>2.1036693890033642</v>
      </c>
    </row>
    <row r="59" spans="1:8" x14ac:dyDescent="0.25">
      <c r="A59" s="245">
        <v>42</v>
      </c>
      <c r="B59" s="246" t="s">
        <v>138</v>
      </c>
      <c r="C59" s="248">
        <f>'[2]KEY BUSI'!D59</f>
        <v>219246</v>
      </c>
      <c r="D59" s="248">
        <f>'[2]KEY BUSI'!E59</f>
        <v>150954</v>
      </c>
      <c r="E59" s="247">
        <v>8340</v>
      </c>
      <c r="F59" s="247">
        <v>1437</v>
      </c>
      <c r="G59" s="277">
        <f t="shared" si="7"/>
        <v>3.8039462521551135</v>
      </c>
      <c r="H59" s="277">
        <f t="shared" si="7"/>
        <v>0.95194562581978615</v>
      </c>
    </row>
    <row r="60" spans="1:8" x14ac:dyDescent="0.25">
      <c r="A60" s="245">
        <v>43</v>
      </c>
      <c r="B60" s="246" t="s">
        <v>141</v>
      </c>
      <c r="C60" s="248">
        <f>'[2]KEY BUSI'!D60</f>
        <v>48882</v>
      </c>
      <c r="D60" s="248">
        <f>'[2]KEY BUSI'!E60</f>
        <v>41833</v>
      </c>
      <c r="E60" s="247">
        <v>11983</v>
      </c>
      <c r="F60" s="247">
        <v>3598</v>
      </c>
      <c r="G60" s="277">
        <f t="shared" si="7"/>
        <v>24.514136082811671</v>
      </c>
      <c r="H60" s="277">
        <f t="shared" si="7"/>
        <v>8.600865345540603</v>
      </c>
    </row>
    <row r="61" spans="1:8" x14ac:dyDescent="0.25">
      <c r="A61" s="245">
        <v>44</v>
      </c>
      <c r="B61" s="246" t="s">
        <v>140</v>
      </c>
      <c r="C61" s="248">
        <f>'[2]KEY BUSI'!D61</f>
        <v>448</v>
      </c>
      <c r="D61" s="248">
        <f>'[2]KEY BUSI'!E61</f>
        <v>4978</v>
      </c>
      <c r="E61" s="247">
        <v>3</v>
      </c>
      <c r="F61" s="247">
        <v>39</v>
      </c>
      <c r="G61" s="277">
        <f t="shared" si="7"/>
        <v>0.6696428571428571</v>
      </c>
      <c r="H61" s="277">
        <f t="shared" si="7"/>
        <v>0.78344716753716348</v>
      </c>
    </row>
    <row r="62" spans="1:8" x14ac:dyDescent="0.25">
      <c r="A62" s="245">
        <v>45</v>
      </c>
      <c r="B62" s="246" t="s">
        <v>142</v>
      </c>
      <c r="C62" s="248">
        <f>'[2]KEY BUSI'!D62</f>
        <v>47256</v>
      </c>
      <c r="D62" s="248">
        <f>'[2]KEY BUSI'!E62</f>
        <v>32218</v>
      </c>
      <c r="E62" s="247">
        <v>6713</v>
      </c>
      <c r="F62" s="247">
        <v>2804</v>
      </c>
      <c r="G62" s="277">
        <f t="shared" si="7"/>
        <v>14.20560352124598</v>
      </c>
      <c r="H62" s="277">
        <f t="shared" si="7"/>
        <v>8.703209386057484</v>
      </c>
    </row>
    <row r="63" spans="1:8" x14ac:dyDescent="0.25">
      <c r="A63" s="245">
        <v>46</v>
      </c>
      <c r="B63" s="246" t="s">
        <v>143</v>
      </c>
      <c r="C63" s="248">
        <f>'[2]KEY BUSI'!D63</f>
        <v>29992</v>
      </c>
      <c r="D63" s="248">
        <f>'[2]KEY BUSI'!E63</f>
        <v>17316</v>
      </c>
      <c r="E63" s="247">
        <v>6436</v>
      </c>
      <c r="F63" s="247">
        <v>1919</v>
      </c>
      <c r="G63" s="277">
        <f t="shared" si="7"/>
        <v>21.459055748199518</v>
      </c>
      <c r="H63" s="277">
        <f t="shared" si="7"/>
        <v>11.082236082236083</v>
      </c>
    </row>
    <row r="64" spans="1:8" x14ac:dyDescent="0.25">
      <c r="A64" s="245">
        <v>47</v>
      </c>
      <c r="B64" s="246" t="s">
        <v>144</v>
      </c>
      <c r="C64" s="248">
        <f>'[2]KEY BUSI'!D64</f>
        <v>64272</v>
      </c>
      <c r="D64" s="248">
        <f>'[2]KEY BUSI'!E64</f>
        <v>22810</v>
      </c>
      <c r="E64" s="247">
        <v>7333</v>
      </c>
      <c r="F64" s="247">
        <v>2242</v>
      </c>
      <c r="G64" s="277">
        <f t="shared" si="7"/>
        <v>11.40932287776948</v>
      </c>
      <c r="H64" s="277">
        <f t="shared" si="7"/>
        <v>9.8290223586146421</v>
      </c>
    </row>
    <row r="65" spans="1:8" ht="15.75" x14ac:dyDescent="0.25">
      <c r="A65" s="249" t="s">
        <v>474</v>
      </c>
      <c r="B65" s="250" t="s">
        <v>98</v>
      </c>
      <c r="C65" s="253">
        <f>SUM(C56:C64)</f>
        <v>1752714</v>
      </c>
      <c r="D65" s="253">
        <f t="shared" ref="D65:F65" si="8">SUM(D56:D64)</f>
        <v>3735315</v>
      </c>
      <c r="E65" s="253">
        <f t="shared" si="8"/>
        <v>104464</v>
      </c>
      <c r="F65" s="253">
        <f t="shared" si="8"/>
        <v>94112</v>
      </c>
      <c r="G65" s="278">
        <f t="shared" si="7"/>
        <v>5.960128121302164</v>
      </c>
      <c r="H65" s="278">
        <f t="shared" si="7"/>
        <v>2.5195197727634748</v>
      </c>
    </row>
    <row r="66" spans="1:8" ht="15.75" x14ac:dyDescent="0.25">
      <c r="A66" s="252" t="s">
        <v>49</v>
      </c>
      <c r="B66" s="252"/>
      <c r="C66" s="253">
        <f>C46+C50+C54+C65</f>
        <v>19941612</v>
      </c>
      <c r="D66" s="253">
        <f>D46+D50+D54+D65</f>
        <v>75196652</v>
      </c>
      <c r="E66" s="253">
        <f>E46+E50+E54+E65</f>
        <v>1292383</v>
      </c>
      <c r="F66" s="251">
        <f>F46+F50+F54+F65</f>
        <v>2330617.5</v>
      </c>
      <c r="G66" s="278">
        <f t="shared" si="7"/>
        <v>6.4808351501373114</v>
      </c>
      <c r="H66" s="278">
        <f t="shared" si="7"/>
        <v>3.0993633865507735</v>
      </c>
    </row>
  </sheetData>
  <mergeCells count="15">
    <mergeCell ref="A8:H8"/>
    <mergeCell ref="A22:H22"/>
    <mergeCell ref="A47:H47"/>
    <mergeCell ref="A51:H51"/>
    <mergeCell ref="A55:H55"/>
    <mergeCell ref="A66:B66"/>
    <mergeCell ref="A1:H1"/>
    <mergeCell ref="A2:H2"/>
    <mergeCell ref="A3:H3"/>
    <mergeCell ref="A4:H4"/>
    <mergeCell ref="A6:A7"/>
    <mergeCell ref="B6:B7"/>
    <mergeCell ref="C6:D6"/>
    <mergeCell ref="E6:F6"/>
    <mergeCell ref="G6:H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10FE-A745-4097-814C-12AEE265BB57}">
  <dimension ref="A1:T67"/>
  <sheetViews>
    <sheetView topLeftCell="A41" workbookViewId="0">
      <selection activeCell="A5" sqref="A1:T1048576"/>
    </sheetView>
  </sheetViews>
  <sheetFormatPr defaultRowHeight="15" x14ac:dyDescent="0.25"/>
  <cols>
    <col min="1" max="1" width="8.5703125" bestFit="1" customWidth="1"/>
    <col min="2" max="2" width="43.140625" bestFit="1" customWidth="1"/>
    <col min="3" max="3" width="11.5703125" bestFit="1" customWidth="1"/>
    <col min="4" max="4" width="10.28515625" bestFit="1" customWidth="1"/>
    <col min="5" max="5" width="9" bestFit="1" customWidth="1"/>
    <col min="6" max="6" width="11.5703125" bestFit="1" customWidth="1"/>
    <col min="7" max="8" width="9" bestFit="1" customWidth="1"/>
    <col min="9" max="9" width="10.28515625" bestFit="1" customWidth="1"/>
    <col min="10" max="10" width="7.7109375" bestFit="1" customWidth="1"/>
    <col min="11" max="11" width="9" bestFit="1" customWidth="1"/>
    <col min="12" max="12" width="10.28515625" bestFit="1" customWidth="1"/>
    <col min="13" max="13" width="7.7109375" bestFit="1" customWidth="1"/>
    <col min="14" max="14" width="9" bestFit="1" customWidth="1"/>
    <col min="15" max="15" width="11.5703125" bestFit="1" customWidth="1"/>
    <col min="16" max="16" width="18.42578125" bestFit="1" customWidth="1"/>
    <col min="17" max="17" width="9" bestFit="1" customWidth="1"/>
    <col min="18" max="18" width="15.85546875" bestFit="1" customWidth="1"/>
    <col min="19" max="19" width="10.28515625" bestFit="1" customWidth="1"/>
    <col min="20" max="20" width="9" bestFit="1" customWidth="1"/>
  </cols>
  <sheetData>
    <row r="1" spans="1:20" x14ac:dyDescent="0.25">
      <c r="A1" s="238" t="s">
        <v>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</row>
    <row r="2" spans="1:20" x14ac:dyDescent="0.25">
      <c r="A2" s="238" t="s">
        <v>459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</row>
    <row r="3" spans="1:20" ht="15.75" x14ac:dyDescent="0.25">
      <c r="A3" s="38" t="s">
        <v>482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x14ac:dyDescent="0.25">
      <c r="A4" s="238" t="s">
        <v>461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</row>
    <row r="5" spans="1:20" ht="15.75" x14ac:dyDescent="0.25">
      <c r="A5" s="39"/>
      <c r="B5" s="61"/>
      <c r="C5" s="41"/>
      <c r="D5" s="41"/>
      <c r="E5" s="39"/>
      <c r="F5" s="41"/>
      <c r="G5" s="41"/>
      <c r="H5" s="39"/>
      <c r="I5" s="41"/>
      <c r="J5" s="41"/>
      <c r="K5" s="39"/>
      <c r="L5" s="41"/>
      <c r="M5" s="41"/>
      <c r="N5" s="39"/>
      <c r="O5" s="41"/>
      <c r="P5" s="240" t="s">
        <v>75</v>
      </c>
      <c r="Q5" s="239"/>
      <c r="R5" s="241" t="s">
        <v>478</v>
      </c>
      <c r="S5" s="41"/>
      <c r="T5" s="39"/>
    </row>
    <row r="6" spans="1:20" ht="15.75" x14ac:dyDescent="0.25">
      <c r="A6" s="44" t="s">
        <v>77</v>
      </c>
      <c r="B6" s="62" t="s">
        <v>78</v>
      </c>
      <c r="C6" s="44" t="s">
        <v>483</v>
      </c>
      <c r="D6" s="44"/>
      <c r="E6" s="44"/>
      <c r="F6" s="44" t="s">
        <v>484</v>
      </c>
      <c r="G6" s="44"/>
      <c r="H6" s="44"/>
      <c r="I6" s="44" t="s">
        <v>485</v>
      </c>
      <c r="J6" s="44"/>
      <c r="K6" s="44"/>
      <c r="L6" s="44" t="s">
        <v>486</v>
      </c>
      <c r="M6" s="44"/>
      <c r="N6" s="44"/>
      <c r="O6" s="44" t="s">
        <v>487</v>
      </c>
      <c r="P6" s="44"/>
      <c r="Q6" s="44"/>
      <c r="R6" s="44" t="s">
        <v>488</v>
      </c>
      <c r="S6" s="44"/>
      <c r="T6" s="44"/>
    </row>
    <row r="7" spans="1:20" ht="31.5" x14ac:dyDescent="0.25">
      <c r="A7" s="44"/>
      <c r="B7" s="62"/>
      <c r="C7" s="63" t="s">
        <v>489</v>
      </c>
      <c r="D7" s="243" t="s">
        <v>480</v>
      </c>
      <c r="E7" s="44" t="s">
        <v>490</v>
      </c>
      <c r="F7" s="63" t="s">
        <v>489</v>
      </c>
      <c r="G7" s="243" t="s">
        <v>480</v>
      </c>
      <c r="H7" s="44" t="s">
        <v>490</v>
      </c>
      <c r="I7" s="63" t="s">
        <v>489</v>
      </c>
      <c r="J7" s="243" t="s">
        <v>480</v>
      </c>
      <c r="K7" s="44" t="s">
        <v>490</v>
      </c>
      <c r="L7" s="63" t="s">
        <v>489</v>
      </c>
      <c r="M7" s="243" t="s">
        <v>480</v>
      </c>
      <c r="N7" s="44" t="s">
        <v>490</v>
      </c>
      <c r="O7" s="63" t="s">
        <v>489</v>
      </c>
      <c r="P7" s="243" t="s">
        <v>480</v>
      </c>
      <c r="Q7" s="44" t="s">
        <v>490</v>
      </c>
      <c r="R7" s="63" t="s">
        <v>489</v>
      </c>
      <c r="S7" s="243" t="s">
        <v>480</v>
      </c>
      <c r="T7" s="44" t="s">
        <v>490</v>
      </c>
    </row>
    <row r="8" spans="1:20" ht="15.75" x14ac:dyDescent="0.25">
      <c r="A8" s="44"/>
      <c r="B8" s="62"/>
      <c r="C8" s="63" t="s">
        <v>84</v>
      </c>
      <c r="D8" s="243"/>
      <c r="E8" s="44"/>
      <c r="F8" s="63" t="s">
        <v>84</v>
      </c>
      <c r="G8" s="243"/>
      <c r="H8" s="44"/>
      <c r="I8" s="63" t="s">
        <v>84</v>
      </c>
      <c r="J8" s="243"/>
      <c r="K8" s="44"/>
      <c r="L8" s="63" t="s">
        <v>84</v>
      </c>
      <c r="M8" s="243"/>
      <c r="N8" s="44"/>
      <c r="O8" s="63" t="s">
        <v>84</v>
      </c>
      <c r="P8" s="243"/>
      <c r="Q8" s="44"/>
      <c r="R8" s="63" t="s">
        <v>84</v>
      </c>
      <c r="S8" s="243"/>
      <c r="T8" s="44"/>
    </row>
    <row r="9" spans="1:20" ht="15.75" x14ac:dyDescent="0.25">
      <c r="A9" s="244" t="s">
        <v>85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</row>
    <row r="10" spans="1:20" x14ac:dyDescent="0.25">
      <c r="A10" s="245">
        <v>1</v>
      </c>
      <c r="B10" s="246" t="s">
        <v>87</v>
      </c>
      <c r="C10" s="247">
        <f>'[2]KEY BUSI'!G9</f>
        <v>2069935</v>
      </c>
      <c r="D10" s="247">
        <v>108414</v>
      </c>
      <c r="E10" s="277">
        <f>D10/C10%</f>
        <v>5.2375557686594023</v>
      </c>
      <c r="F10" s="247">
        <f>'[2]KEY BUSI'!J9</f>
        <v>1096101</v>
      </c>
      <c r="G10" s="247">
        <v>58705</v>
      </c>
      <c r="H10" s="277">
        <f>G10/F10%</f>
        <v>5.3558020656855527</v>
      </c>
      <c r="I10" s="247">
        <f>'[2]KEY BUSI'!M9</f>
        <v>129414</v>
      </c>
      <c r="J10" s="247">
        <v>626</v>
      </c>
      <c r="K10" s="277">
        <f>J10/I10%</f>
        <v>0.48371891758233265</v>
      </c>
      <c r="L10" s="247">
        <f>'[2]KEY BUSI'!P9</f>
        <v>374767</v>
      </c>
      <c r="M10" s="247">
        <v>2959</v>
      </c>
      <c r="N10" s="277">
        <f>M10/L10%</f>
        <v>0.78955724490149881</v>
      </c>
      <c r="O10" s="247">
        <f>C10+F10+I10+L10</f>
        <v>3670217</v>
      </c>
      <c r="P10" s="247">
        <v>170704</v>
      </c>
      <c r="Q10" s="277">
        <f>P10/O10%</f>
        <v>4.651060141675547</v>
      </c>
      <c r="R10" s="247">
        <f>'[2]KEY BUSI'!E9</f>
        <v>5987031</v>
      </c>
      <c r="S10" s="247">
        <f>'[2]NPA ALL'!F9</f>
        <v>208171</v>
      </c>
      <c r="T10" s="277">
        <f>S10/R10%</f>
        <v>3.4770322719224271</v>
      </c>
    </row>
    <row r="11" spans="1:20" x14ac:dyDescent="0.25">
      <c r="A11" s="245">
        <v>2</v>
      </c>
      <c r="B11" s="246" t="s">
        <v>88</v>
      </c>
      <c r="C11" s="247">
        <f>'[2]KEY BUSI'!G10</f>
        <v>296734</v>
      </c>
      <c r="D11" s="247">
        <v>17480</v>
      </c>
      <c r="E11" s="277">
        <f t="shared" ref="E11:E22" si="0">D11/C11%</f>
        <v>5.8907978189219969</v>
      </c>
      <c r="F11" s="247">
        <f>'[2]KEY BUSI'!J10</f>
        <v>180800</v>
      </c>
      <c r="G11" s="247">
        <v>10776</v>
      </c>
      <c r="H11" s="277">
        <f t="shared" ref="H11:H22" si="1">G11/F11%</f>
        <v>5.9601769911504423</v>
      </c>
      <c r="I11" s="247">
        <f>'[2]KEY BUSI'!M10</f>
        <v>17010</v>
      </c>
      <c r="J11" s="247">
        <v>5446</v>
      </c>
      <c r="K11" s="277">
        <f t="shared" ref="K11:K22" si="2">J11/I11%</f>
        <v>32.016460905349795</v>
      </c>
      <c r="L11" s="247">
        <f>'[2]KEY BUSI'!P10</f>
        <v>145040</v>
      </c>
      <c r="M11" s="247">
        <v>1433</v>
      </c>
      <c r="N11" s="277">
        <f t="shared" ref="N11:N22" si="3">M11/L11%</f>
        <v>0.98800330943188075</v>
      </c>
      <c r="O11" s="247">
        <f t="shared" ref="O11:O21" si="4">C11+F11+I11+L11</f>
        <v>639584</v>
      </c>
      <c r="P11" s="247">
        <v>35136</v>
      </c>
      <c r="Q11" s="277">
        <f t="shared" ref="Q11:Q22" si="5">P11/O11%</f>
        <v>5.4935708210336713</v>
      </c>
      <c r="R11" s="247">
        <f>'[2]KEY BUSI'!E10</f>
        <v>1006941</v>
      </c>
      <c r="S11" s="247">
        <f>'[2]NPA ALL'!F10</f>
        <v>37170</v>
      </c>
      <c r="T11" s="277">
        <f t="shared" ref="T11:T22" si="6">S11/R11%</f>
        <v>3.691378144300411</v>
      </c>
    </row>
    <row r="12" spans="1:20" x14ac:dyDescent="0.25">
      <c r="A12" s="245">
        <v>3</v>
      </c>
      <c r="B12" s="246" t="s">
        <v>89</v>
      </c>
      <c r="C12" s="247">
        <f>'[2]KEY BUSI'!G11</f>
        <v>23039</v>
      </c>
      <c r="D12" s="247">
        <v>2305</v>
      </c>
      <c r="E12" s="277">
        <f t="shared" si="0"/>
        <v>10.004774512782673</v>
      </c>
      <c r="F12" s="247">
        <f>'[2]KEY BUSI'!J11</f>
        <v>70841</v>
      </c>
      <c r="G12" s="247">
        <v>966</v>
      </c>
      <c r="H12" s="277">
        <f t="shared" si="1"/>
        <v>1.3636171143829139</v>
      </c>
      <c r="I12" s="247">
        <f>'[2]KEY BUSI'!M11</f>
        <v>12654</v>
      </c>
      <c r="J12" s="247">
        <v>149</v>
      </c>
      <c r="K12" s="277">
        <f t="shared" si="2"/>
        <v>1.1774932827564406</v>
      </c>
      <c r="L12" s="247">
        <f>'[2]KEY BUSI'!P11</f>
        <v>34732</v>
      </c>
      <c r="M12" s="247">
        <v>156</v>
      </c>
      <c r="N12" s="277">
        <f t="shared" si="3"/>
        <v>0.44915351836922723</v>
      </c>
      <c r="O12" s="247">
        <f t="shared" si="4"/>
        <v>141266</v>
      </c>
      <c r="P12" s="247">
        <v>3577</v>
      </c>
      <c r="Q12" s="277">
        <f t="shared" si="5"/>
        <v>2.5321025582942815</v>
      </c>
      <c r="R12" s="247">
        <f>'[2]KEY BUSI'!E11</f>
        <v>801395</v>
      </c>
      <c r="S12" s="247">
        <f>'[2]NPA ALL'!F11</f>
        <v>3656</v>
      </c>
      <c r="T12" s="277">
        <f t="shared" si="6"/>
        <v>0.45620449341460828</v>
      </c>
    </row>
    <row r="13" spans="1:20" x14ac:dyDescent="0.25">
      <c r="A13" s="245">
        <v>4</v>
      </c>
      <c r="B13" s="246" t="s">
        <v>90</v>
      </c>
      <c r="C13" s="247">
        <f>'[2]KEY BUSI'!G12</f>
        <v>337307</v>
      </c>
      <c r="D13" s="247">
        <v>21477</v>
      </c>
      <c r="E13" s="277">
        <f t="shared" si="0"/>
        <v>6.367196648750248</v>
      </c>
      <c r="F13" s="247">
        <f>'[2]KEY BUSI'!J12</f>
        <v>425337</v>
      </c>
      <c r="G13" s="247">
        <v>35033</v>
      </c>
      <c r="H13" s="277">
        <f t="shared" si="1"/>
        <v>8.2365277415320097</v>
      </c>
      <c r="I13" s="247">
        <f>'[2]KEY BUSI'!M12</f>
        <v>133862</v>
      </c>
      <c r="J13" s="247">
        <v>69317</v>
      </c>
      <c r="K13" s="277">
        <f t="shared" si="2"/>
        <v>51.782432654524811</v>
      </c>
      <c r="L13" s="247">
        <f>'[2]KEY BUSI'!P12</f>
        <v>124825</v>
      </c>
      <c r="M13" s="247">
        <v>1081</v>
      </c>
      <c r="N13" s="277">
        <f t="shared" si="3"/>
        <v>0.8660124173843381</v>
      </c>
      <c r="O13" s="247">
        <f t="shared" si="4"/>
        <v>1021331</v>
      </c>
      <c r="P13" s="247">
        <v>126980</v>
      </c>
      <c r="Q13" s="277">
        <f t="shared" si="5"/>
        <v>12.432796027928262</v>
      </c>
      <c r="R13" s="247">
        <f>'[2]KEY BUSI'!E12</f>
        <v>1803994</v>
      </c>
      <c r="S13" s="247">
        <f>'[2]NPA ALL'!F12</f>
        <v>161968</v>
      </c>
      <c r="T13" s="277">
        <f t="shared" si="6"/>
        <v>8.9783003712872667</v>
      </c>
    </row>
    <row r="14" spans="1:20" x14ac:dyDescent="0.25">
      <c r="A14" s="245">
        <v>5</v>
      </c>
      <c r="B14" s="246" t="s">
        <v>91</v>
      </c>
      <c r="C14" s="247">
        <f>'[2]KEY BUSI'!G13</f>
        <v>239448</v>
      </c>
      <c r="D14" s="247">
        <v>64370</v>
      </c>
      <c r="E14" s="277">
        <f t="shared" si="0"/>
        <v>26.882663459289699</v>
      </c>
      <c r="F14" s="247">
        <f>'[2]KEY BUSI'!J13</f>
        <v>195079</v>
      </c>
      <c r="G14" s="247">
        <v>5391</v>
      </c>
      <c r="H14" s="277">
        <f t="shared" si="1"/>
        <v>2.7634958145161703</v>
      </c>
      <c r="I14" s="247">
        <f>'[2]KEY BUSI'!M13</f>
        <v>11645</v>
      </c>
      <c r="J14" s="247">
        <v>2643</v>
      </c>
      <c r="K14" s="277">
        <f t="shared" si="2"/>
        <v>22.696436238729067</v>
      </c>
      <c r="L14" s="247">
        <f>'[2]KEY BUSI'!P13</f>
        <v>94107</v>
      </c>
      <c r="M14" s="247">
        <v>1298</v>
      </c>
      <c r="N14" s="277">
        <f t="shared" si="3"/>
        <v>1.3792810311666506</v>
      </c>
      <c r="O14" s="247">
        <f t="shared" si="4"/>
        <v>540279</v>
      </c>
      <c r="P14" s="247">
        <v>74119</v>
      </c>
      <c r="Q14" s="277">
        <f t="shared" si="5"/>
        <v>13.718652770142834</v>
      </c>
      <c r="R14" s="247">
        <f>'[2]KEY BUSI'!E13</f>
        <v>795454</v>
      </c>
      <c r="S14" s="247">
        <f>'[2]NPA ALL'!F13</f>
        <v>75037</v>
      </c>
      <c r="T14" s="277">
        <f t="shared" si="6"/>
        <v>9.4332293256429658</v>
      </c>
    </row>
    <row r="15" spans="1:20" x14ac:dyDescent="0.25">
      <c r="A15" s="245">
        <v>6</v>
      </c>
      <c r="B15" s="246" t="s">
        <v>92</v>
      </c>
      <c r="C15" s="247">
        <f>'[2]KEY BUSI'!G14</f>
        <v>90912</v>
      </c>
      <c r="D15" s="247">
        <v>11008</v>
      </c>
      <c r="E15" s="277">
        <f t="shared" si="0"/>
        <v>12.108412530799015</v>
      </c>
      <c r="F15" s="247">
        <f>'[2]KEY BUSI'!J14</f>
        <v>147086</v>
      </c>
      <c r="G15" s="247">
        <v>5200</v>
      </c>
      <c r="H15" s="277">
        <f t="shared" si="1"/>
        <v>3.5353466679357659</v>
      </c>
      <c r="I15" s="247">
        <f>'[2]KEY BUSI'!M14</f>
        <v>36873</v>
      </c>
      <c r="J15" s="247">
        <v>0</v>
      </c>
      <c r="K15" s="277">
        <f t="shared" si="2"/>
        <v>0</v>
      </c>
      <c r="L15" s="247">
        <f>'[2]KEY BUSI'!P14</f>
        <v>42003</v>
      </c>
      <c r="M15" s="247">
        <v>266</v>
      </c>
      <c r="N15" s="277">
        <f t="shared" si="3"/>
        <v>0.63328809846915701</v>
      </c>
      <c r="O15" s="247">
        <f t="shared" si="4"/>
        <v>316874</v>
      </c>
      <c r="P15" s="247">
        <v>16473</v>
      </c>
      <c r="Q15" s="277">
        <f t="shared" si="5"/>
        <v>5.1985962874833538</v>
      </c>
      <c r="R15" s="247">
        <f>'[2]KEY BUSI'!E14</f>
        <v>676112</v>
      </c>
      <c r="S15" s="247">
        <f>'[2]NPA ALL'!F14</f>
        <v>17888</v>
      </c>
      <c r="T15" s="277">
        <f t="shared" si="6"/>
        <v>2.6457155027569397</v>
      </c>
    </row>
    <row r="16" spans="1:20" x14ac:dyDescent="0.25">
      <c r="A16" s="245">
        <v>7</v>
      </c>
      <c r="B16" s="246" t="s">
        <v>93</v>
      </c>
      <c r="C16" s="247">
        <f>'[2]KEY BUSI'!G15</f>
        <v>37050</v>
      </c>
      <c r="D16" s="247">
        <v>6499</v>
      </c>
      <c r="E16" s="277">
        <f t="shared" si="0"/>
        <v>17.541160593792174</v>
      </c>
      <c r="F16" s="247">
        <f>'[2]KEY BUSI'!J15</f>
        <v>52484</v>
      </c>
      <c r="G16" s="247">
        <v>4933</v>
      </c>
      <c r="H16" s="277">
        <f t="shared" si="1"/>
        <v>9.3990549500800231</v>
      </c>
      <c r="I16" s="247">
        <f>'[2]KEY BUSI'!M15</f>
        <v>16979</v>
      </c>
      <c r="J16" s="247">
        <v>0</v>
      </c>
      <c r="K16" s="277">
        <f t="shared" si="2"/>
        <v>0</v>
      </c>
      <c r="L16" s="247">
        <f>'[2]KEY BUSI'!P15</f>
        <v>26254</v>
      </c>
      <c r="M16" s="247">
        <v>324</v>
      </c>
      <c r="N16" s="277">
        <f t="shared" si="3"/>
        <v>1.2340976613087529</v>
      </c>
      <c r="O16" s="247">
        <f t="shared" si="4"/>
        <v>132767</v>
      </c>
      <c r="P16" s="247">
        <v>11755</v>
      </c>
      <c r="Q16" s="277">
        <f t="shared" si="5"/>
        <v>8.8538567565735455</v>
      </c>
      <c r="R16" s="247">
        <f>'[2]KEY BUSI'!E15</f>
        <v>388839</v>
      </c>
      <c r="S16" s="247">
        <f>'[2]NPA ALL'!F15</f>
        <v>12672</v>
      </c>
      <c r="T16" s="277">
        <f t="shared" si="6"/>
        <v>3.2589323601799203</v>
      </c>
    </row>
    <row r="17" spans="1:20" x14ac:dyDescent="0.25">
      <c r="A17" s="245">
        <v>8</v>
      </c>
      <c r="B17" s="246" t="s">
        <v>95</v>
      </c>
      <c r="C17" s="247">
        <f>'[2]KEY BUSI'!G16</f>
        <v>1773801</v>
      </c>
      <c r="D17" s="247">
        <v>194494</v>
      </c>
      <c r="E17" s="277">
        <f t="shared" si="0"/>
        <v>10.964815106091383</v>
      </c>
      <c r="F17" s="247">
        <f>'[2]KEY BUSI'!J16</f>
        <v>948321</v>
      </c>
      <c r="G17" s="247">
        <v>23866</v>
      </c>
      <c r="H17" s="277">
        <f t="shared" si="1"/>
        <v>2.5166583888788714</v>
      </c>
      <c r="I17" s="247">
        <f>'[2]KEY BUSI'!M16</f>
        <v>236590</v>
      </c>
      <c r="J17" s="247">
        <v>93</v>
      </c>
      <c r="K17" s="277">
        <f t="shared" si="2"/>
        <v>3.9308508390041845E-2</v>
      </c>
      <c r="L17" s="247">
        <f>'[2]KEY BUSI'!P16</f>
        <v>390601</v>
      </c>
      <c r="M17" s="247">
        <v>4958</v>
      </c>
      <c r="N17" s="277">
        <f t="shared" si="3"/>
        <v>1.2693259873886651</v>
      </c>
      <c r="O17" s="247">
        <f t="shared" si="4"/>
        <v>3349313</v>
      </c>
      <c r="P17" s="247">
        <v>223411</v>
      </c>
      <c r="Q17" s="277">
        <f t="shared" si="5"/>
        <v>6.6703529947783329</v>
      </c>
      <c r="R17" s="247">
        <f>'[2]KEY BUSI'!E16</f>
        <v>5517236</v>
      </c>
      <c r="S17" s="247">
        <f>'[2]NPA ALL'!F16</f>
        <v>231843</v>
      </c>
      <c r="T17" s="277">
        <f t="shared" si="6"/>
        <v>4.20215847210451</v>
      </c>
    </row>
    <row r="18" spans="1:20" x14ac:dyDescent="0.25">
      <c r="A18" s="245">
        <v>9</v>
      </c>
      <c r="B18" s="246" t="s">
        <v>94</v>
      </c>
      <c r="C18" s="247">
        <f>'[2]KEY BUSI'!G17</f>
        <v>69115</v>
      </c>
      <c r="D18" s="247">
        <v>8889</v>
      </c>
      <c r="E18" s="277">
        <f t="shared" si="0"/>
        <v>12.861173406641106</v>
      </c>
      <c r="F18" s="247">
        <f>'[2]KEY BUSI'!J17</f>
        <v>57965</v>
      </c>
      <c r="G18" s="247">
        <v>3049</v>
      </c>
      <c r="H18" s="277">
        <f t="shared" si="1"/>
        <v>5.2600707323384803</v>
      </c>
      <c r="I18" s="247">
        <f>'[2]KEY BUSI'!M17</f>
        <v>6985</v>
      </c>
      <c r="J18" s="247">
        <v>0</v>
      </c>
      <c r="K18" s="277">
        <f t="shared" si="2"/>
        <v>0</v>
      </c>
      <c r="L18" s="247">
        <f>'[2]KEY BUSI'!P17</f>
        <v>20446</v>
      </c>
      <c r="M18" s="247">
        <v>682</v>
      </c>
      <c r="N18" s="277">
        <f t="shared" si="3"/>
        <v>3.3356157683654502</v>
      </c>
      <c r="O18" s="247">
        <f t="shared" si="4"/>
        <v>154511</v>
      </c>
      <c r="P18" s="247">
        <v>12620</v>
      </c>
      <c r="Q18" s="277">
        <f t="shared" si="5"/>
        <v>8.1677032703173236</v>
      </c>
      <c r="R18" s="247">
        <f>'[2]KEY BUSI'!E17</f>
        <v>215693</v>
      </c>
      <c r="S18" s="247">
        <f>'[2]NPA ALL'!F17</f>
        <v>14834</v>
      </c>
      <c r="T18" s="277">
        <f t="shared" si="6"/>
        <v>6.877367369362938</v>
      </c>
    </row>
    <row r="19" spans="1:20" x14ac:dyDescent="0.25">
      <c r="A19" s="245">
        <v>10</v>
      </c>
      <c r="B19" s="246" t="s">
        <v>97</v>
      </c>
      <c r="C19" s="247">
        <f>'[2]KEY BUSI'!G18</f>
        <v>389435</v>
      </c>
      <c r="D19" s="247">
        <v>25847</v>
      </c>
      <c r="E19" s="277">
        <f t="shared" si="0"/>
        <v>6.6370511125091483</v>
      </c>
      <c r="F19" s="247">
        <f>'[2]KEY BUSI'!J18</f>
        <v>333166</v>
      </c>
      <c r="G19" s="247">
        <v>14753</v>
      </c>
      <c r="H19" s="277">
        <f t="shared" si="1"/>
        <v>4.4281229177046884</v>
      </c>
      <c r="I19" s="247">
        <f>'[2]KEY BUSI'!M18</f>
        <v>80935</v>
      </c>
      <c r="J19" s="247">
        <v>0</v>
      </c>
      <c r="K19" s="277">
        <f t="shared" si="2"/>
        <v>0</v>
      </c>
      <c r="L19" s="247">
        <f>'[2]KEY BUSI'!P18</f>
        <v>88741</v>
      </c>
      <c r="M19" s="247">
        <v>807</v>
      </c>
      <c r="N19" s="277">
        <f t="shared" si="3"/>
        <v>0.9093879942754759</v>
      </c>
      <c r="O19" s="247">
        <f t="shared" si="4"/>
        <v>892277</v>
      </c>
      <c r="P19" s="247">
        <v>41407</v>
      </c>
      <c r="Q19" s="277">
        <f t="shared" si="5"/>
        <v>4.6405992757854344</v>
      </c>
      <c r="R19" s="247">
        <f>'[2]KEY BUSI'!E18</f>
        <v>1544700</v>
      </c>
      <c r="S19" s="247">
        <f>'[2]NPA ALL'!F18</f>
        <v>59439</v>
      </c>
      <c r="T19" s="277">
        <f t="shared" si="6"/>
        <v>3.8479316372111088</v>
      </c>
    </row>
    <row r="20" spans="1:20" x14ac:dyDescent="0.25">
      <c r="A20" s="245">
        <v>11</v>
      </c>
      <c r="B20" s="246" t="s">
        <v>96</v>
      </c>
      <c r="C20" s="247">
        <f>'[2]KEY BUSI'!G19</f>
        <v>271016</v>
      </c>
      <c r="D20" s="247">
        <v>28031</v>
      </c>
      <c r="E20" s="277">
        <f t="shared" si="0"/>
        <v>10.342931782625381</v>
      </c>
      <c r="F20" s="247">
        <f>'[2]KEY BUSI'!J19</f>
        <v>328355</v>
      </c>
      <c r="G20" s="247">
        <v>11830</v>
      </c>
      <c r="H20" s="277">
        <f t="shared" si="1"/>
        <v>3.6028079365321068</v>
      </c>
      <c r="I20" s="247">
        <f>'[2]KEY BUSI'!M19</f>
        <v>5845</v>
      </c>
      <c r="J20" s="247">
        <v>0</v>
      </c>
      <c r="K20" s="277">
        <f t="shared" si="2"/>
        <v>0</v>
      </c>
      <c r="L20" s="247">
        <f>'[2]KEY BUSI'!P19</f>
        <v>183969</v>
      </c>
      <c r="M20" s="247">
        <v>2076</v>
      </c>
      <c r="N20" s="277">
        <f t="shared" si="3"/>
        <v>1.1284509890253249</v>
      </c>
      <c r="O20" s="247">
        <f t="shared" si="4"/>
        <v>789185</v>
      </c>
      <c r="P20" s="247">
        <v>41936</v>
      </c>
      <c r="Q20" s="277">
        <f t="shared" si="5"/>
        <v>5.3138364261865085</v>
      </c>
      <c r="R20" s="247">
        <f>'[2]KEY BUSI'!E19</f>
        <v>1131576</v>
      </c>
      <c r="S20" s="247">
        <f>'[2]NPA ALL'!F19</f>
        <v>51220</v>
      </c>
      <c r="T20" s="277">
        <f t="shared" si="6"/>
        <v>4.526430394423353</v>
      </c>
    </row>
    <row r="21" spans="1:20" x14ac:dyDescent="0.25">
      <c r="A21" s="245">
        <v>12</v>
      </c>
      <c r="B21" s="246" t="s">
        <v>86</v>
      </c>
      <c r="C21" s="247">
        <f>'[2]KEY BUSI'!G20</f>
        <v>2288613</v>
      </c>
      <c r="D21" s="247">
        <v>387009</v>
      </c>
      <c r="E21" s="277">
        <f t="shared" si="0"/>
        <v>16.910198447706097</v>
      </c>
      <c r="F21" s="247">
        <f>'[2]KEY BUSI'!J20</f>
        <v>1785779</v>
      </c>
      <c r="G21" s="247">
        <v>32740</v>
      </c>
      <c r="H21" s="277">
        <f t="shared" si="1"/>
        <v>1.8333735585422384</v>
      </c>
      <c r="I21" s="247">
        <f>'[2]KEY BUSI'!M20</f>
        <v>3057352</v>
      </c>
      <c r="J21" s="247">
        <v>1234</v>
      </c>
      <c r="K21" s="277">
        <f t="shared" si="2"/>
        <v>4.0361724786678148E-2</v>
      </c>
      <c r="L21" s="247">
        <f>'[2]KEY BUSI'!P20</f>
        <v>1722965</v>
      </c>
      <c r="M21" s="247">
        <v>36656</v>
      </c>
      <c r="N21" s="277">
        <f t="shared" si="3"/>
        <v>2.1274953350764525</v>
      </c>
      <c r="O21" s="247">
        <f t="shared" si="4"/>
        <v>8854709</v>
      </c>
      <c r="P21" s="247">
        <v>457657</v>
      </c>
      <c r="Q21" s="277">
        <f t="shared" si="5"/>
        <v>5.1685154193096583</v>
      </c>
      <c r="R21" s="247">
        <f>'[2]KEY BUSI'!E20</f>
        <v>16091011</v>
      </c>
      <c r="S21" s="247">
        <f>'[2]NPA ALL'!F20</f>
        <v>514677</v>
      </c>
      <c r="T21" s="277">
        <f t="shared" si="6"/>
        <v>3.1985373697153028</v>
      </c>
    </row>
    <row r="22" spans="1:20" ht="15.75" x14ac:dyDescent="0.25">
      <c r="A22" s="249" t="s">
        <v>463</v>
      </c>
      <c r="B22" s="250" t="s">
        <v>98</v>
      </c>
      <c r="C22" s="251">
        <f>SUM(C10:C21)</f>
        <v>7886405</v>
      </c>
      <c r="D22" s="251">
        <f>SUM(D10:D21)</f>
        <v>875823</v>
      </c>
      <c r="E22" s="278">
        <f t="shared" si="0"/>
        <v>11.10547835166974</v>
      </c>
      <c r="F22" s="251">
        <f>SUM(F10:F21)</f>
        <v>5621314</v>
      </c>
      <c r="G22" s="251">
        <f>SUM(G10:G21)</f>
        <v>207242</v>
      </c>
      <c r="H22" s="278">
        <f t="shared" si="1"/>
        <v>3.6867180876215064</v>
      </c>
      <c r="I22" s="251">
        <f>SUM(I10:I21)</f>
        <v>3746144</v>
      </c>
      <c r="J22" s="251">
        <f>SUM(J10:J21)</f>
        <v>79508</v>
      </c>
      <c r="K22" s="278">
        <f t="shared" si="2"/>
        <v>2.1223957221078527</v>
      </c>
      <c r="L22" s="251">
        <f>SUM(L10:L21)</f>
        <v>3248450</v>
      </c>
      <c r="M22" s="251">
        <f>SUM(M10:M21)</f>
        <v>52696</v>
      </c>
      <c r="N22" s="278">
        <f t="shared" si="3"/>
        <v>1.6221890440056026</v>
      </c>
      <c r="O22" s="251">
        <f>C22+F22+I22+L22</f>
        <v>20502313</v>
      </c>
      <c r="P22" s="251">
        <f>SUM(P10:P21)</f>
        <v>1215775</v>
      </c>
      <c r="Q22" s="278">
        <f t="shared" si="5"/>
        <v>5.9299406852290275</v>
      </c>
      <c r="R22" s="251">
        <f>SUM(R10:R21)</f>
        <v>35959982</v>
      </c>
      <c r="S22" s="251">
        <f>SUM(S10:S21)</f>
        <v>1388575</v>
      </c>
      <c r="T22" s="278">
        <f t="shared" si="6"/>
        <v>3.8614452031705686</v>
      </c>
    </row>
    <row r="23" spans="1:20" ht="15.75" x14ac:dyDescent="0.25">
      <c r="A23" s="244" t="s">
        <v>99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</row>
    <row r="24" spans="1:20" x14ac:dyDescent="0.25">
      <c r="A24" s="245">
        <v>13</v>
      </c>
      <c r="B24" s="246" t="s">
        <v>100</v>
      </c>
      <c r="C24" s="247">
        <f>'[2]KEY BUSI'!G23</f>
        <v>885687</v>
      </c>
      <c r="D24" s="247">
        <v>38485</v>
      </c>
      <c r="E24" s="277">
        <f t="shared" ref="E24:E46" si="7">D24/C24%</f>
        <v>4.3452145058017102</v>
      </c>
      <c r="F24" s="247">
        <f>'[2]KEY BUSI'!J23</f>
        <v>1192405</v>
      </c>
      <c r="G24" s="247">
        <v>18476</v>
      </c>
      <c r="H24" s="277">
        <f t="shared" ref="H24:H46" si="8">G24/F24%</f>
        <v>1.5494735429656872</v>
      </c>
      <c r="I24" s="247">
        <f>'[2]KEY BUSI'!M23</f>
        <v>151661</v>
      </c>
      <c r="J24" s="247">
        <v>1017</v>
      </c>
      <c r="K24" s="277">
        <f t="shared" ref="K24:K44" si="9">J24/I24%</f>
        <v>0.67057450498150484</v>
      </c>
      <c r="L24" s="247">
        <f>'[2]KEY BUSI'!P23</f>
        <v>160439</v>
      </c>
      <c r="M24" s="247">
        <v>3442</v>
      </c>
      <c r="N24" s="277">
        <f t="shared" ref="N24:N46" si="10">M24/L24%</f>
        <v>2.1453636584620943</v>
      </c>
      <c r="O24" s="247">
        <f t="shared" ref="O24:O45" si="11">C24+F24+I24+L24</f>
        <v>2390192</v>
      </c>
      <c r="P24" s="247">
        <v>61421</v>
      </c>
      <c r="Q24" s="277">
        <f t="shared" ref="Q24:Q46" si="12">P24/O24%</f>
        <v>2.569709881047213</v>
      </c>
      <c r="R24" s="247">
        <f>'[2]KEY BUSI'!E23</f>
        <v>3513304</v>
      </c>
      <c r="S24" s="247">
        <f>'[2]NPA ALL'!F23</f>
        <v>78228</v>
      </c>
      <c r="T24" s="277">
        <f t="shared" ref="T24:T46" si="13">S24/R24%</f>
        <v>2.2266220059522319</v>
      </c>
    </row>
    <row r="25" spans="1:20" x14ac:dyDescent="0.25">
      <c r="A25" s="245">
        <v>14</v>
      </c>
      <c r="B25" s="246" t="s">
        <v>101</v>
      </c>
      <c r="C25" s="247">
        <f>'[2]KEY BUSI'!G24</f>
        <v>37231</v>
      </c>
      <c r="D25" s="247">
        <v>1862</v>
      </c>
      <c r="E25" s="277">
        <f t="shared" si="7"/>
        <v>5.0012086701941927</v>
      </c>
      <c r="F25" s="247">
        <f>'[2]KEY BUSI'!J24</f>
        <v>68994</v>
      </c>
      <c r="G25" s="247">
        <v>6313</v>
      </c>
      <c r="H25" s="277">
        <f t="shared" si="8"/>
        <v>9.150071020668463</v>
      </c>
      <c r="I25" s="247">
        <f>'[2]KEY BUSI'!M24</f>
        <v>3132</v>
      </c>
      <c r="J25" s="247">
        <v>0</v>
      </c>
      <c r="K25" s="277">
        <f t="shared" si="9"/>
        <v>0</v>
      </c>
      <c r="L25" s="247">
        <f>'[2]KEY BUSI'!P24</f>
        <v>105493</v>
      </c>
      <c r="M25" s="247">
        <v>8616</v>
      </c>
      <c r="N25" s="277">
        <f t="shared" si="10"/>
        <v>8.1673665551268808</v>
      </c>
      <c r="O25" s="247">
        <f t="shared" si="11"/>
        <v>214850</v>
      </c>
      <c r="P25" s="247">
        <v>16791</v>
      </c>
      <c r="Q25" s="277">
        <f t="shared" si="12"/>
        <v>7.8152199208750295</v>
      </c>
      <c r="R25" s="247">
        <f>'[2]KEY BUSI'!E24</f>
        <v>554486</v>
      </c>
      <c r="S25" s="247">
        <f>'[2]NPA ALL'!F24</f>
        <v>30834</v>
      </c>
      <c r="T25" s="277">
        <f t="shared" si="13"/>
        <v>5.5608257016407991</v>
      </c>
    </row>
    <row r="26" spans="1:20" x14ac:dyDescent="0.25">
      <c r="A26" s="245">
        <v>15</v>
      </c>
      <c r="B26" s="246" t="s">
        <v>102</v>
      </c>
      <c r="C26" s="247">
        <f>'[2]KEY BUSI'!G25</f>
        <v>7092</v>
      </c>
      <c r="D26" s="247">
        <v>7086</v>
      </c>
      <c r="E26" s="277">
        <f t="shared" si="7"/>
        <v>99.915397631133672</v>
      </c>
      <c r="F26" s="247">
        <f>'[2]KEY BUSI'!J25</f>
        <v>1252</v>
      </c>
      <c r="G26" s="247">
        <v>754</v>
      </c>
      <c r="H26" s="277">
        <f t="shared" si="8"/>
        <v>60.223642172523967</v>
      </c>
      <c r="I26" s="247">
        <f>'[2]KEY BUSI'!M25</f>
        <v>0</v>
      </c>
      <c r="J26" s="247">
        <v>0</v>
      </c>
      <c r="K26" s="277">
        <v>0</v>
      </c>
      <c r="L26" s="247">
        <f>'[2]KEY BUSI'!P25</f>
        <v>94</v>
      </c>
      <c r="M26" s="247">
        <v>94</v>
      </c>
      <c r="N26" s="277">
        <f t="shared" si="10"/>
        <v>100</v>
      </c>
      <c r="O26" s="247">
        <f t="shared" si="11"/>
        <v>8438</v>
      </c>
      <c r="P26" s="247">
        <v>7934</v>
      </c>
      <c r="Q26" s="277">
        <f t="shared" si="12"/>
        <v>94.027020621000247</v>
      </c>
      <c r="R26" s="247">
        <f>'[2]KEY BUSI'!E25</f>
        <v>20145</v>
      </c>
      <c r="S26" s="247">
        <f>'[2]NPA ALL'!F25</f>
        <v>19401</v>
      </c>
      <c r="T26" s="277">
        <f t="shared" si="13"/>
        <v>96.306775874906933</v>
      </c>
    </row>
    <row r="27" spans="1:20" x14ac:dyDescent="0.25">
      <c r="A27" s="245">
        <v>16</v>
      </c>
      <c r="B27" s="246" t="s">
        <v>103</v>
      </c>
      <c r="C27" s="247">
        <f>'[2]KEY BUSI'!G26</f>
        <v>1025</v>
      </c>
      <c r="D27" s="247">
        <v>21</v>
      </c>
      <c r="E27" s="277">
        <f t="shared" si="7"/>
        <v>2.0487804878048781</v>
      </c>
      <c r="F27" s="247">
        <f>'[2]KEY BUSI'!J26</f>
        <v>77721</v>
      </c>
      <c r="G27" s="247">
        <v>3540</v>
      </c>
      <c r="H27" s="277">
        <f t="shared" si="8"/>
        <v>4.5547535415138762</v>
      </c>
      <c r="I27" s="247">
        <f>'[2]KEY BUSI'!M26</f>
        <v>320</v>
      </c>
      <c r="J27" s="247">
        <v>0</v>
      </c>
      <c r="K27" s="277">
        <f t="shared" si="9"/>
        <v>0</v>
      </c>
      <c r="L27" s="247">
        <f>'[2]KEY BUSI'!P26</f>
        <v>2517</v>
      </c>
      <c r="M27" s="247">
        <v>69</v>
      </c>
      <c r="N27" s="277">
        <f t="shared" si="10"/>
        <v>2.7413587604290819</v>
      </c>
      <c r="O27" s="247">
        <f t="shared" si="11"/>
        <v>81583</v>
      </c>
      <c r="P27" s="247">
        <v>3631</v>
      </c>
      <c r="Q27" s="277">
        <f t="shared" si="12"/>
        <v>4.4506821274039936</v>
      </c>
      <c r="R27" s="247">
        <f>'[2]KEY BUSI'!E26</f>
        <v>110505</v>
      </c>
      <c r="S27" s="247">
        <f>'[2]NPA ALL'!F26</f>
        <v>5117</v>
      </c>
      <c r="T27" s="277">
        <f t="shared" si="13"/>
        <v>4.6305597031808521</v>
      </c>
    </row>
    <row r="28" spans="1:20" x14ac:dyDescent="0.25">
      <c r="A28" s="245">
        <v>17</v>
      </c>
      <c r="B28" s="246" t="s">
        <v>104</v>
      </c>
      <c r="C28" s="247">
        <f>'[2]KEY BUSI'!G27</f>
        <v>69667</v>
      </c>
      <c r="D28" s="247">
        <v>2599</v>
      </c>
      <c r="E28" s="277">
        <f t="shared" si="7"/>
        <v>3.7306041597887094</v>
      </c>
      <c r="F28" s="247">
        <f>'[2]KEY BUSI'!J27</f>
        <v>51464</v>
      </c>
      <c r="G28" s="247">
        <v>3639</v>
      </c>
      <c r="H28" s="277">
        <f t="shared" si="8"/>
        <v>7.0709622260220737</v>
      </c>
      <c r="I28" s="247">
        <f>'[2]KEY BUSI'!M27</f>
        <v>357</v>
      </c>
      <c r="J28" s="247">
        <v>0</v>
      </c>
      <c r="K28" s="277">
        <f t="shared" si="9"/>
        <v>0</v>
      </c>
      <c r="L28" s="247">
        <f>'[2]KEY BUSI'!P27</f>
        <v>61373</v>
      </c>
      <c r="M28" s="247">
        <v>941</v>
      </c>
      <c r="N28" s="277">
        <f t="shared" si="10"/>
        <v>1.5332475192674302</v>
      </c>
      <c r="O28" s="247">
        <f t="shared" si="11"/>
        <v>182861</v>
      </c>
      <c r="P28" s="247">
        <v>7179</v>
      </c>
      <c r="Q28" s="277">
        <f t="shared" si="12"/>
        <v>3.9259328123547395</v>
      </c>
      <c r="R28" s="247">
        <f>'[2]KEY BUSI'!E27</f>
        <v>281934</v>
      </c>
      <c r="S28" s="247">
        <f>'[2]NPA ALL'!F27</f>
        <v>9774</v>
      </c>
      <c r="T28" s="277">
        <f t="shared" si="13"/>
        <v>3.4667688182340548</v>
      </c>
    </row>
    <row r="29" spans="1:20" x14ac:dyDescent="0.25">
      <c r="A29" s="245">
        <v>18</v>
      </c>
      <c r="B29" s="246" t="s">
        <v>105</v>
      </c>
      <c r="C29" s="247">
        <f>'[2]KEY BUSI'!G28</f>
        <v>924</v>
      </c>
      <c r="D29" s="247">
        <v>918</v>
      </c>
      <c r="E29" s="277">
        <f t="shared" si="7"/>
        <v>99.350649350649348</v>
      </c>
      <c r="F29" s="247">
        <f>'[2]KEY BUSI'!J28</f>
        <v>135</v>
      </c>
      <c r="G29" s="247">
        <v>17</v>
      </c>
      <c r="H29" s="277">
        <f t="shared" si="8"/>
        <v>12.592592592592592</v>
      </c>
      <c r="I29" s="247">
        <f>'[2]KEY BUSI'!M28</f>
        <v>0</v>
      </c>
      <c r="J29" s="247">
        <v>0</v>
      </c>
      <c r="K29" s="277">
        <v>0</v>
      </c>
      <c r="L29" s="247">
        <f>'[2]KEY BUSI'!P28</f>
        <v>72</v>
      </c>
      <c r="M29" s="247">
        <v>10</v>
      </c>
      <c r="N29" s="277">
        <f t="shared" si="10"/>
        <v>13.888888888888889</v>
      </c>
      <c r="O29" s="247">
        <f t="shared" si="11"/>
        <v>1131</v>
      </c>
      <c r="P29" s="247">
        <v>944</v>
      </c>
      <c r="Q29" s="277">
        <f t="shared" si="12"/>
        <v>83.465959328028291</v>
      </c>
      <c r="R29" s="247">
        <f>'[2]KEY BUSI'!E28</f>
        <v>3161</v>
      </c>
      <c r="S29" s="247">
        <f>'[2]NPA ALL'!F28</f>
        <v>963</v>
      </c>
      <c r="T29" s="277">
        <f t="shared" si="13"/>
        <v>30.465042708003796</v>
      </c>
    </row>
    <row r="30" spans="1:20" x14ac:dyDescent="0.25">
      <c r="A30" s="245">
        <v>19</v>
      </c>
      <c r="B30" s="246" t="s">
        <v>106</v>
      </c>
      <c r="C30" s="247">
        <f>'[2]KEY BUSI'!G29</f>
        <v>5694</v>
      </c>
      <c r="D30" s="247">
        <v>155</v>
      </c>
      <c r="E30" s="277">
        <f t="shared" si="7"/>
        <v>2.7221636810677907</v>
      </c>
      <c r="F30" s="247">
        <f>'[2]KEY BUSI'!J29</f>
        <v>17872</v>
      </c>
      <c r="G30" s="247">
        <v>48</v>
      </c>
      <c r="H30" s="277">
        <f t="shared" si="8"/>
        <v>0.26857654431512984</v>
      </c>
      <c r="I30" s="247">
        <f>'[2]KEY BUSI'!M29</f>
        <v>8227</v>
      </c>
      <c r="J30" s="247">
        <v>0</v>
      </c>
      <c r="K30" s="277">
        <f t="shared" si="9"/>
        <v>0</v>
      </c>
      <c r="L30" s="247">
        <f>'[2]KEY BUSI'!P29</f>
        <v>1570</v>
      </c>
      <c r="M30" s="247">
        <v>35</v>
      </c>
      <c r="N30" s="277">
        <f t="shared" si="10"/>
        <v>2.2292993630573248</v>
      </c>
      <c r="O30" s="247">
        <f t="shared" si="11"/>
        <v>33363</v>
      </c>
      <c r="P30" s="247">
        <v>238</v>
      </c>
      <c r="Q30" s="277">
        <f t="shared" si="12"/>
        <v>0.71336510505649975</v>
      </c>
      <c r="R30" s="247">
        <f>'[2]KEY BUSI'!E29</f>
        <v>209383</v>
      </c>
      <c r="S30" s="247">
        <f>'[2]NPA ALL'!F29</f>
        <v>534</v>
      </c>
      <c r="T30" s="277">
        <f t="shared" si="13"/>
        <v>0.255035031497304</v>
      </c>
    </row>
    <row r="31" spans="1:20" x14ac:dyDescent="0.25">
      <c r="A31" s="245">
        <v>20</v>
      </c>
      <c r="B31" s="246" t="s">
        <v>107</v>
      </c>
      <c r="C31" s="247">
        <f>'[2]KEY BUSI'!G30</f>
        <v>1986078</v>
      </c>
      <c r="D31" s="247">
        <v>105667</v>
      </c>
      <c r="E31" s="277">
        <f t="shared" si="7"/>
        <v>5.3203852013868538</v>
      </c>
      <c r="F31" s="247">
        <f>'[2]KEY BUSI'!J30</f>
        <v>3160444</v>
      </c>
      <c r="G31" s="247">
        <v>24885</v>
      </c>
      <c r="H31" s="277">
        <f t="shared" si="8"/>
        <v>0.7873893668104861</v>
      </c>
      <c r="I31" s="247">
        <f>'[2]KEY BUSI'!M30</f>
        <v>599266</v>
      </c>
      <c r="J31" s="247">
        <v>1349</v>
      </c>
      <c r="K31" s="277">
        <f t="shared" si="9"/>
        <v>0.22510871632964327</v>
      </c>
      <c r="L31" s="247">
        <f>'[2]KEY BUSI'!P30</f>
        <v>1046216</v>
      </c>
      <c r="M31" s="247">
        <v>9064</v>
      </c>
      <c r="N31" s="277">
        <f t="shared" si="10"/>
        <v>0.8663602927120212</v>
      </c>
      <c r="O31" s="247">
        <f t="shared" si="11"/>
        <v>6792004</v>
      </c>
      <c r="P31" s="247">
        <v>140965</v>
      </c>
      <c r="Q31" s="277">
        <f t="shared" si="12"/>
        <v>2.0754551970228525</v>
      </c>
      <c r="R31" s="247">
        <f>'[2]KEY BUSI'!E30</f>
        <v>11035807</v>
      </c>
      <c r="S31" s="247">
        <f>'[2]NPA ALL'!F30</f>
        <v>170205</v>
      </c>
      <c r="T31" s="277">
        <f t="shared" si="13"/>
        <v>1.5422977223142811</v>
      </c>
    </row>
    <row r="32" spans="1:20" x14ac:dyDescent="0.25">
      <c r="A32" s="245">
        <v>21</v>
      </c>
      <c r="B32" s="246" t="s">
        <v>108</v>
      </c>
      <c r="C32" s="247">
        <f>'[2]KEY BUSI'!G31</f>
        <v>1165666</v>
      </c>
      <c r="D32" s="247">
        <v>90300</v>
      </c>
      <c r="E32" s="277">
        <f t="shared" si="7"/>
        <v>7.7466444075747258</v>
      </c>
      <c r="F32" s="247">
        <f>'[2]KEY BUSI'!J31</f>
        <v>2544704</v>
      </c>
      <c r="G32" s="247">
        <v>9950</v>
      </c>
      <c r="H32" s="277">
        <f t="shared" si="8"/>
        <v>0.39100814868841327</v>
      </c>
      <c r="I32" s="247">
        <f>'[2]KEY BUSI'!M31</f>
        <v>277368</v>
      </c>
      <c r="J32" s="247">
        <v>131</v>
      </c>
      <c r="K32" s="277">
        <f t="shared" si="9"/>
        <v>4.7229673213925183E-2</v>
      </c>
      <c r="L32" s="247">
        <f>'[2]KEY BUSI'!P31</f>
        <v>119518</v>
      </c>
      <c r="M32" s="247">
        <v>2411</v>
      </c>
      <c r="N32" s="277">
        <f t="shared" si="10"/>
        <v>2.01726936528389</v>
      </c>
      <c r="O32" s="247">
        <f t="shared" si="11"/>
        <v>4107256</v>
      </c>
      <c r="P32" s="247">
        <v>102793</v>
      </c>
      <c r="Q32" s="277">
        <f t="shared" si="12"/>
        <v>2.5027171425399342</v>
      </c>
      <c r="R32" s="247">
        <f>'[2]KEY BUSI'!E31</f>
        <v>6560674</v>
      </c>
      <c r="S32" s="247">
        <f>'[2]NPA ALL'!F31</f>
        <v>129735</v>
      </c>
      <c r="T32" s="277">
        <f t="shared" si="13"/>
        <v>1.9774645105060851</v>
      </c>
    </row>
    <row r="33" spans="1:20" x14ac:dyDescent="0.25">
      <c r="A33" s="245">
        <v>22</v>
      </c>
      <c r="B33" s="246" t="s">
        <v>109</v>
      </c>
      <c r="C33" s="247">
        <f>'[2]KEY BUSI'!G32</f>
        <v>121238</v>
      </c>
      <c r="D33" s="247">
        <v>18688</v>
      </c>
      <c r="E33" s="277">
        <f t="shared" si="7"/>
        <v>15.414309045018888</v>
      </c>
      <c r="F33" s="247">
        <f>'[2]KEY BUSI'!J32</f>
        <v>89612</v>
      </c>
      <c r="G33" s="247">
        <v>2803</v>
      </c>
      <c r="H33" s="277">
        <f t="shared" si="8"/>
        <v>3.1279292951836806</v>
      </c>
      <c r="I33" s="247">
        <f>'[2]KEY BUSI'!M32</f>
        <v>8623</v>
      </c>
      <c r="J33" s="247">
        <v>0</v>
      </c>
      <c r="K33" s="277">
        <f t="shared" si="9"/>
        <v>0</v>
      </c>
      <c r="L33" s="247">
        <f>'[2]KEY BUSI'!P32</f>
        <v>55793</v>
      </c>
      <c r="M33" s="247">
        <v>436</v>
      </c>
      <c r="N33" s="277">
        <f t="shared" si="10"/>
        <v>0.78146003978993783</v>
      </c>
      <c r="O33" s="247">
        <f t="shared" si="11"/>
        <v>275266</v>
      </c>
      <c r="P33" s="247">
        <v>21927</v>
      </c>
      <c r="Q33" s="277">
        <f t="shared" si="12"/>
        <v>7.9657494932174702</v>
      </c>
      <c r="R33" s="247">
        <f>'[2]KEY BUSI'!E32</f>
        <v>557763</v>
      </c>
      <c r="S33" s="247">
        <f>'[2]NPA ALL'!F32</f>
        <v>25857</v>
      </c>
      <c r="T33" s="277">
        <f t="shared" si="13"/>
        <v>4.6358399535286487</v>
      </c>
    </row>
    <row r="34" spans="1:20" x14ac:dyDescent="0.25">
      <c r="A34" s="245">
        <v>23</v>
      </c>
      <c r="B34" s="246" t="s">
        <v>110</v>
      </c>
      <c r="C34" s="247">
        <f>'[2]KEY BUSI'!G33</f>
        <v>147292</v>
      </c>
      <c r="D34" s="247">
        <v>1855</v>
      </c>
      <c r="E34" s="277">
        <f t="shared" si="7"/>
        <v>1.2594030904597668</v>
      </c>
      <c r="F34" s="247">
        <f>'[2]KEY BUSI'!J33</f>
        <v>330791</v>
      </c>
      <c r="G34" s="247">
        <v>2645</v>
      </c>
      <c r="H34" s="277">
        <f t="shared" si="8"/>
        <v>0.79959853804970515</v>
      </c>
      <c r="I34" s="247">
        <f>'[2]KEY BUSI'!M33</f>
        <v>15145</v>
      </c>
      <c r="J34" s="247">
        <v>279</v>
      </c>
      <c r="K34" s="277">
        <f t="shared" si="9"/>
        <v>1.8421921426213272</v>
      </c>
      <c r="L34" s="247">
        <f>'[2]KEY BUSI'!P33</f>
        <v>38087</v>
      </c>
      <c r="M34" s="247">
        <v>864</v>
      </c>
      <c r="N34" s="277">
        <f t="shared" si="10"/>
        <v>2.2684905610838344</v>
      </c>
      <c r="O34" s="247">
        <f t="shared" si="11"/>
        <v>531315</v>
      </c>
      <c r="P34" s="247">
        <v>5644</v>
      </c>
      <c r="Q34" s="277">
        <f t="shared" si="12"/>
        <v>1.0622700281377337</v>
      </c>
      <c r="R34" s="247">
        <f>'[2]KEY BUSI'!E33</f>
        <v>1044558</v>
      </c>
      <c r="S34" s="247">
        <f>'[2]NPA ALL'!F33</f>
        <v>13249</v>
      </c>
      <c r="T34" s="277">
        <f t="shared" si="13"/>
        <v>1.2683833736374619</v>
      </c>
    </row>
    <row r="35" spans="1:20" x14ac:dyDescent="0.25">
      <c r="A35" s="245">
        <v>24</v>
      </c>
      <c r="B35" s="246" t="s">
        <v>111</v>
      </c>
      <c r="C35" s="247">
        <f>'[2]KEY BUSI'!G34</f>
        <v>291567</v>
      </c>
      <c r="D35" s="247">
        <v>11871</v>
      </c>
      <c r="E35" s="277">
        <f t="shared" si="7"/>
        <v>4.0714484149440775</v>
      </c>
      <c r="F35" s="247">
        <f>'[2]KEY BUSI'!J34</f>
        <v>548535</v>
      </c>
      <c r="G35" s="247">
        <v>1898</v>
      </c>
      <c r="H35" s="277">
        <f t="shared" si="8"/>
        <v>0.3460125607299443</v>
      </c>
      <c r="I35" s="247">
        <f>'[2]KEY BUSI'!M34</f>
        <v>38700</v>
      </c>
      <c r="J35" s="247">
        <v>90</v>
      </c>
      <c r="K35" s="277">
        <f t="shared" si="9"/>
        <v>0.23255813953488372</v>
      </c>
      <c r="L35" s="247">
        <f>'[2]KEY BUSI'!P34</f>
        <v>31060</v>
      </c>
      <c r="M35" s="247">
        <v>233</v>
      </c>
      <c r="N35" s="277">
        <f t="shared" si="10"/>
        <v>0.75016097875080479</v>
      </c>
      <c r="O35" s="247">
        <f t="shared" si="11"/>
        <v>909862</v>
      </c>
      <c r="P35" s="247">
        <v>14092</v>
      </c>
      <c r="Q35" s="277">
        <f t="shared" si="12"/>
        <v>1.5488063024942242</v>
      </c>
      <c r="R35" s="247">
        <f>'[2]KEY BUSI'!E34</f>
        <v>1608178</v>
      </c>
      <c r="S35" s="247">
        <f>'[2]NPA ALL'!F34</f>
        <v>21758</v>
      </c>
      <c r="T35" s="277">
        <f t="shared" si="13"/>
        <v>1.3529596848110097</v>
      </c>
    </row>
    <row r="36" spans="1:20" x14ac:dyDescent="0.25">
      <c r="A36" s="245">
        <v>25</v>
      </c>
      <c r="B36" s="163" t="s">
        <v>112</v>
      </c>
      <c r="C36" s="247">
        <f>'[2]KEY BUSI'!G35</f>
        <v>349</v>
      </c>
      <c r="D36" s="247">
        <v>0</v>
      </c>
      <c r="E36" s="277">
        <f t="shared" si="7"/>
        <v>0</v>
      </c>
      <c r="F36" s="247">
        <f>'[2]KEY BUSI'!J35</f>
        <v>911</v>
      </c>
      <c r="G36" s="247">
        <v>62</v>
      </c>
      <c r="H36" s="277">
        <f t="shared" si="8"/>
        <v>6.8057080131723389</v>
      </c>
      <c r="I36" s="247">
        <f>'[2]KEY BUSI'!M35</f>
        <v>436</v>
      </c>
      <c r="J36" s="247">
        <v>0</v>
      </c>
      <c r="K36" s="277">
        <f t="shared" si="9"/>
        <v>0</v>
      </c>
      <c r="L36" s="247">
        <f>'[2]KEY BUSI'!P35</f>
        <v>1202</v>
      </c>
      <c r="M36" s="247">
        <v>1</v>
      </c>
      <c r="N36" s="277">
        <f t="shared" si="10"/>
        <v>8.31946755407654E-2</v>
      </c>
      <c r="O36" s="247">
        <f t="shared" si="11"/>
        <v>2898</v>
      </c>
      <c r="P36" s="247">
        <v>63</v>
      </c>
      <c r="Q36" s="277">
        <f t="shared" si="12"/>
        <v>2.1739130434782608</v>
      </c>
      <c r="R36" s="247">
        <f>'[2]KEY BUSI'!E35</f>
        <v>8639</v>
      </c>
      <c r="S36" s="247">
        <f>'[2]NPA ALL'!F35</f>
        <v>215</v>
      </c>
      <c r="T36" s="277">
        <f t="shared" si="13"/>
        <v>2.4887139715244819</v>
      </c>
    </row>
    <row r="37" spans="1:20" x14ac:dyDescent="0.25">
      <c r="A37" s="245">
        <v>26</v>
      </c>
      <c r="B37" s="163" t="s">
        <v>113</v>
      </c>
      <c r="C37" s="247">
        <f>'[2]KEY BUSI'!G36</f>
        <v>4862</v>
      </c>
      <c r="D37" s="247">
        <v>4184</v>
      </c>
      <c r="E37" s="277">
        <f t="shared" si="7"/>
        <v>86.055121349239002</v>
      </c>
      <c r="F37" s="247">
        <f>'[2]KEY BUSI'!J36</f>
        <v>8215</v>
      </c>
      <c r="G37" s="247">
        <v>20</v>
      </c>
      <c r="H37" s="277">
        <f t="shared" si="8"/>
        <v>0.24345709068776628</v>
      </c>
      <c r="I37" s="247">
        <f>'[2]KEY BUSI'!M36</f>
        <v>12773</v>
      </c>
      <c r="J37" s="247">
        <v>0</v>
      </c>
      <c r="K37" s="277">
        <f t="shared" si="9"/>
        <v>0</v>
      </c>
      <c r="L37" s="247">
        <f>'[2]KEY BUSI'!P36</f>
        <v>3105</v>
      </c>
      <c r="M37" s="247">
        <v>361</v>
      </c>
      <c r="N37" s="277">
        <f t="shared" si="10"/>
        <v>11.626409017713366</v>
      </c>
      <c r="O37" s="247">
        <f t="shared" si="11"/>
        <v>28955</v>
      </c>
      <c r="P37" s="247">
        <v>4565</v>
      </c>
      <c r="Q37" s="277">
        <f t="shared" si="12"/>
        <v>15.765843550336729</v>
      </c>
      <c r="R37" s="247">
        <f>'[2]KEY BUSI'!E36</f>
        <v>47815</v>
      </c>
      <c r="S37" s="247">
        <f>'[2]NPA ALL'!F36</f>
        <v>7471</v>
      </c>
      <c r="T37" s="277">
        <f t="shared" si="13"/>
        <v>15.624803931820558</v>
      </c>
    </row>
    <row r="38" spans="1:20" x14ac:dyDescent="0.25">
      <c r="A38" s="245">
        <v>27</v>
      </c>
      <c r="B38" s="163" t="s">
        <v>114</v>
      </c>
      <c r="C38" s="247">
        <f>'[2]KEY BUSI'!G37</f>
        <v>4</v>
      </c>
      <c r="D38" s="247">
        <v>2</v>
      </c>
      <c r="E38" s="277">
        <f t="shared" si="7"/>
        <v>50</v>
      </c>
      <c r="F38" s="247">
        <f>'[2]KEY BUSI'!J37</f>
        <v>1324</v>
      </c>
      <c r="G38" s="247">
        <v>0</v>
      </c>
      <c r="H38" s="277">
        <f t="shared" si="8"/>
        <v>0</v>
      </c>
      <c r="I38" s="247">
        <f>'[2]KEY BUSI'!M37</f>
        <v>325</v>
      </c>
      <c r="J38" s="247">
        <v>0</v>
      </c>
      <c r="K38" s="277">
        <f t="shared" si="9"/>
        <v>0</v>
      </c>
      <c r="L38" s="247">
        <f>'[2]KEY BUSI'!P37</f>
        <v>84</v>
      </c>
      <c r="M38" s="247">
        <v>0</v>
      </c>
      <c r="N38" s="277">
        <f t="shared" si="10"/>
        <v>0</v>
      </c>
      <c r="O38" s="247">
        <f t="shared" si="11"/>
        <v>1737</v>
      </c>
      <c r="P38" s="247">
        <v>2</v>
      </c>
      <c r="Q38" s="277">
        <f t="shared" si="12"/>
        <v>0.11514104778353482</v>
      </c>
      <c r="R38" s="247">
        <f>'[2]KEY BUSI'!E37</f>
        <v>7005</v>
      </c>
      <c r="S38" s="247">
        <f>'[2]NPA ALL'!F37</f>
        <v>15</v>
      </c>
      <c r="T38" s="277">
        <f t="shared" si="13"/>
        <v>0.21413276231263384</v>
      </c>
    </row>
    <row r="39" spans="1:20" x14ac:dyDescent="0.25">
      <c r="A39" s="245">
        <v>28</v>
      </c>
      <c r="B39" s="163" t="s">
        <v>115</v>
      </c>
      <c r="C39" s="247">
        <f>'[2]KEY BUSI'!G38</f>
        <v>497847</v>
      </c>
      <c r="D39" s="247">
        <v>17995</v>
      </c>
      <c r="E39" s="277">
        <f t="shared" si="7"/>
        <v>3.6145643139358072</v>
      </c>
      <c r="F39" s="247">
        <f>'[2]KEY BUSI'!J38</f>
        <v>1000864</v>
      </c>
      <c r="G39" s="247">
        <v>11493</v>
      </c>
      <c r="H39" s="277">
        <f t="shared" si="8"/>
        <v>1.1483078620072258</v>
      </c>
      <c r="I39" s="247">
        <f>'[2]KEY BUSI'!M38</f>
        <v>157945</v>
      </c>
      <c r="J39" s="247">
        <v>585</v>
      </c>
      <c r="K39" s="277">
        <f t="shared" si="9"/>
        <v>0.37038209503308112</v>
      </c>
      <c r="L39" s="247">
        <f>'[2]KEY BUSI'!P38</f>
        <v>5364</v>
      </c>
      <c r="M39" s="247">
        <v>26</v>
      </c>
      <c r="N39" s="277">
        <f t="shared" si="10"/>
        <v>0.48471290082028334</v>
      </c>
      <c r="O39" s="247">
        <f t="shared" si="11"/>
        <v>1662020</v>
      </c>
      <c r="P39" s="247">
        <v>30099</v>
      </c>
      <c r="Q39" s="277">
        <f t="shared" si="12"/>
        <v>1.8109890374363726</v>
      </c>
      <c r="R39" s="247">
        <f>'[2]KEY BUSI'!E38</f>
        <v>2404805</v>
      </c>
      <c r="S39" s="247">
        <f>'[2]NPA ALL'!F38</f>
        <v>37472</v>
      </c>
      <c r="T39" s="277">
        <f t="shared" si="13"/>
        <v>1.5582136597354048</v>
      </c>
    </row>
    <row r="40" spans="1:20" x14ac:dyDescent="0.25">
      <c r="A40" s="245">
        <v>29</v>
      </c>
      <c r="B40" s="163" t="s">
        <v>116</v>
      </c>
      <c r="C40" s="247">
        <f>'[2]KEY BUSI'!G39</f>
        <v>14707</v>
      </c>
      <c r="D40" s="247">
        <v>0</v>
      </c>
      <c r="E40" s="277">
        <f t="shared" si="7"/>
        <v>0</v>
      </c>
      <c r="F40" s="247">
        <f>'[2]KEY BUSI'!J39</f>
        <v>7699</v>
      </c>
      <c r="G40" s="247">
        <v>522</v>
      </c>
      <c r="H40" s="277">
        <f t="shared" si="8"/>
        <v>6.780101311858683</v>
      </c>
      <c r="I40" s="247">
        <f>'[2]KEY BUSI'!M39</f>
        <v>0</v>
      </c>
      <c r="J40" s="247">
        <v>0</v>
      </c>
      <c r="K40" s="277" t="e">
        <f t="shared" si="9"/>
        <v>#DIV/0!</v>
      </c>
      <c r="L40" s="247">
        <f>'[2]KEY BUSI'!P39</f>
        <v>209</v>
      </c>
      <c r="M40" s="247">
        <v>0</v>
      </c>
      <c r="N40" s="277">
        <f t="shared" si="10"/>
        <v>0</v>
      </c>
      <c r="O40" s="247">
        <f t="shared" si="11"/>
        <v>22615</v>
      </c>
      <c r="P40" s="247">
        <v>522</v>
      </c>
      <c r="Q40" s="277">
        <f t="shared" si="12"/>
        <v>2.3082025204510281</v>
      </c>
      <c r="R40" s="247">
        <f>'[2]KEY BUSI'!E39</f>
        <v>31494</v>
      </c>
      <c r="S40" s="247">
        <f>'[2]NPA ALL'!F39</f>
        <v>570</v>
      </c>
      <c r="T40" s="277">
        <f t="shared" si="13"/>
        <v>1.8098685463897886</v>
      </c>
    </row>
    <row r="41" spans="1:20" x14ac:dyDescent="0.25">
      <c r="A41" s="245">
        <v>30</v>
      </c>
      <c r="B41" s="163" t="s">
        <v>117</v>
      </c>
      <c r="C41" s="247">
        <f>'[2]KEY BUSI'!G40</f>
        <v>115848</v>
      </c>
      <c r="D41" s="247">
        <v>13598</v>
      </c>
      <c r="E41" s="277">
        <f t="shared" si="7"/>
        <v>11.737794351218838</v>
      </c>
      <c r="F41" s="247">
        <f>'[2]KEY BUSI'!J40</f>
        <v>24757</v>
      </c>
      <c r="G41" s="247">
        <v>856</v>
      </c>
      <c r="H41" s="277">
        <f t="shared" si="8"/>
        <v>3.4576079492668743</v>
      </c>
      <c r="I41" s="247">
        <f>'[2]KEY BUSI'!M40</f>
        <v>1834</v>
      </c>
      <c r="J41" s="247">
        <v>0</v>
      </c>
      <c r="K41" s="277">
        <f t="shared" si="9"/>
        <v>0</v>
      </c>
      <c r="L41" s="247">
        <f>'[2]KEY BUSI'!P40</f>
        <v>4000</v>
      </c>
      <c r="M41" s="247">
        <v>215</v>
      </c>
      <c r="N41" s="277">
        <f t="shared" si="10"/>
        <v>5.375</v>
      </c>
      <c r="O41" s="247">
        <f t="shared" si="11"/>
        <v>146439</v>
      </c>
      <c r="P41" s="247">
        <v>14668</v>
      </c>
      <c r="Q41" s="277">
        <f t="shared" si="12"/>
        <v>10.016457364499894</v>
      </c>
      <c r="R41" s="247">
        <f>'[2]KEY BUSI'!E40</f>
        <v>175978</v>
      </c>
      <c r="S41" s="247">
        <f>'[2]NPA ALL'!F40</f>
        <v>15571</v>
      </c>
      <c r="T41" s="277">
        <f t="shared" si="13"/>
        <v>8.8482651240495969</v>
      </c>
    </row>
    <row r="42" spans="1:20" x14ac:dyDescent="0.25">
      <c r="A42" s="245">
        <v>31</v>
      </c>
      <c r="B42" s="163" t="s">
        <v>118</v>
      </c>
      <c r="C42" s="247">
        <f>'[2]KEY BUSI'!G41</f>
        <v>602</v>
      </c>
      <c r="D42" s="247">
        <v>0</v>
      </c>
      <c r="E42" s="277">
        <f t="shared" si="7"/>
        <v>0</v>
      </c>
      <c r="F42" s="247">
        <f>'[2]KEY BUSI'!J41</f>
        <v>684</v>
      </c>
      <c r="G42" s="247">
        <v>14</v>
      </c>
      <c r="H42" s="277">
        <f t="shared" si="8"/>
        <v>2.0467836257309941</v>
      </c>
      <c r="I42" s="247">
        <f>'[2]KEY BUSI'!M41</f>
        <v>448</v>
      </c>
      <c r="J42" s="247">
        <v>0</v>
      </c>
      <c r="K42" s="277">
        <f t="shared" si="9"/>
        <v>0</v>
      </c>
      <c r="L42" s="247">
        <f>'[2]KEY BUSI'!P41</f>
        <v>1113</v>
      </c>
      <c r="M42" s="247">
        <v>0</v>
      </c>
      <c r="N42" s="277">
        <f t="shared" si="10"/>
        <v>0</v>
      </c>
      <c r="O42" s="247">
        <f t="shared" si="11"/>
        <v>2847</v>
      </c>
      <c r="P42" s="247">
        <v>14</v>
      </c>
      <c r="Q42" s="277">
        <f t="shared" si="12"/>
        <v>0.49174569722514933</v>
      </c>
      <c r="R42" s="247">
        <f>'[2]KEY BUSI'!E41</f>
        <v>19540</v>
      </c>
      <c r="S42" s="247">
        <f>'[2]NPA ALL'!F41</f>
        <v>86</v>
      </c>
      <c r="T42" s="277">
        <f t="shared" si="13"/>
        <v>0.44012282497441146</v>
      </c>
    </row>
    <row r="43" spans="1:20" x14ac:dyDescent="0.25">
      <c r="A43" s="245">
        <v>32</v>
      </c>
      <c r="B43" s="163" t="s">
        <v>119</v>
      </c>
      <c r="C43" s="247">
        <f>'[2]KEY BUSI'!G42</f>
        <v>0</v>
      </c>
      <c r="D43" s="247">
        <v>0</v>
      </c>
      <c r="E43" s="277">
        <v>0</v>
      </c>
      <c r="F43" s="247">
        <f>'[2]KEY BUSI'!J42</f>
        <v>2993</v>
      </c>
      <c r="G43" s="247">
        <v>0</v>
      </c>
      <c r="H43" s="277">
        <f t="shared" si="8"/>
        <v>0</v>
      </c>
      <c r="I43" s="247">
        <f>'[2]KEY BUSI'!M42</f>
        <v>0</v>
      </c>
      <c r="J43" s="247">
        <v>0</v>
      </c>
      <c r="K43" s="277">
        <v>0</v>
      </c>
      <c r="L43" s="247">
        <f>'[2]KEY BUSI'!P42</f>
        <v>739</v>
      </c>
      <c r="M43" s="247">
        <v>0</v>
      </c>
      <c r="N43" s="277">
        <f t="shared" si="10"/>
        <v>0</v>
      </c>
      <c r="O43" s="247">
        <f t="shared" si="11"/>
        <v>3732</v>
      </c>
      <c r="P43" s="247">
        <v>0</v>
      </c>
      <c r="Q43" s="277">
        <f t="shared" si="12"/>
        <v>0</v>
      </c>
      <c r="R43" s="247">
        <f>'[2]KEY BUSI'!E42</f>
        <v>6208</v>
      </c>
      <c r="S43" s="247">
        <f>'[2]NPA ALL'!F42</f>
        <v>0</v>
      </c>
      <c r="T43" s="277">
        <f t="shared" si="13"/>
        <v>0</v>
      </c>
    </row>
    <row r="44" spans="1:20" x14ac:dyDescent="0.25">
      <c r="A44" s="245">
        <v>33</v>
      </c>
      <c r="B44" s="163" t="s">
        <v>120</v>
      </c>
      <c r="C44" s="247">
        <f>'[2]KEY BUSI'!G43</f>
        <v>212563</v>
      </c>
      <c r="D44" s="247">
        <v>4069</v>
      </c>
      <c r="E44" s="277">
        <f t="shared" si="7"/>
        <v>1.9142560088068008</v>
      </c>
      <c r="F44" s="247">
        <f>'[2]KEY BUSI'!J43</f>
        <v>382607</v>
      </c>
      <c r="G44" s="247">
        <v>8061</v>
      </c>
      <c r="H44" s="277">
        <f t="shared" si="8"/>
        <v>2.106861609954862</v>
      </c>
      <c r="I44" s="247">
        <f>'[2]KEY BUSI'!M43</f>
        <v>48616</v>
      </c>
      <c r="J44" s="247">
        <v>0</v>
      </c>
      <c r="K44" s="277">
        <f t="shared" si="9"/>
        <v>0</v>
      </c>
      <c r="L44" s="247">
        <f>'[2]KEY BUSI'!P43</f>
        <v>16041</v>
      </c>
      <c r="M44" s="247">
        <v>753</v>
      </c>
      <c r="N44" s="277">
        <f t="shared" si="10"/>
        <v>4.6942210585374982</v>
      </c>
      <c r="O44" s="247">
        <f t="shared" si="11"/>
        <v>659827</v>
      </c>
      <c r="P44" s="247">
        <v>12883</v>
      </c>
      <c r="Q44" s="277">
        <f t="shared" si="12"/>
        <v>1.9524814837828701</v>
      </c>
      <c r="R44" s="247">
        <f>'[2]KEY BUSI'!E43</f>
        <v>962347</v>
      </c>
      <c r="S44" s="247">
        <f>'[2]NPA ALL'!F43</f>
        <v>17045</v>
      </c>
      <c r="T44" s="277">
        <f t="shared" si="13"/>
        <v>1.7711906412136165</v>
      </c>
    </row>
    <row r="45" spans="1:20" x14ac:dyDescent="0.25">
      <c r="A45" s="245">
        <v>34</v>
      </c>
      <c r="B45" s="163" t="s">
        <v>121</v>
      </c>
      <c r="C45" s="247">
        <f>'[2]KEY BUSI'!G44</f>
        <v>100</v>
      </c>
      <c r="D45" s="247">
        <v>19</v>
      </c>
      <c r="E45" s="277">
        <f t="shared" si="7"/>
        <v>19</v>
      </c>
      <c r="F45" s="247">
        <f>'[2]KEY BUSI'!J44</f>
        <v>1078</v>
      </c>
      <c r="G45" s="247">
        <v>433</v>
      </c>
      <c r="H45" s="277">
        <f t="shared" si="8"/>
        <v>40.1669758812616</v>
      </c>
      <c r="I45" s="247">
        <f>'[2]KEY BUSI'!M44</f>
        <v>0</v>
      </c>
      <c r="J45" s="247">
        <v>0</v>
      </c>
      <c r="K45" s="277">
        <v>0</v>
      </c>
      <c r="L45" s="247">
        <f>'[2]KEY BUSI'!P44</f>
        <v>1639</v>
      </c>
      <c r="M45" s="247">
        <v>76</v>
      </c>
      <c r="N45" s="277">
        <f t="shared" si="10"/>
        <v>4.6369737644905431</v>
      </c>
      <c r="O45" s="247">
        <f t="shared" si="11"/>
        <v>2817</v>
      </c>
      <c r="P45" s="247">
        <v>528</v>
      </c>
      <c r="Q45" s="277">
        <f t="shared" si="12"/>
        <v>18.743343982960596</v>
      </c>
      <c r="R45" s="247">
        <f>'[2]KEY BUSI'!E44</f>
        <v>6463</v>
      </c>
      <c r="S45" s="247">
        <f>'[2]NPA ALL'!F44</f>
        <v>922</v>
      </c>
      <c r="T45" s="277">
        <f t="shared" si="13"/>
        <v>14.265820826241685</v>
      </c>
    </row>
    <row r="46" spans="1:20" ht="15.75" x14ac:dyDescent="0.25">
      <c r="A46" s="249" t="s">
        <v>491</v>
      </c>
      <c r="B46" s="250" t="s">
        <v>98</v>
      </c>
      <c r="C46" s="251">
        <f>SUM(C24:C45)</f>
        <v>5566043</v>
      </c>
      <c r="D46" s="251">
        <f>SUM(D24:D45)</f>
        <v>319374</v>
      </c>
      <c r="E46" s="278">
        <f t="shared" si="7"/>
        <v>5.7379003360196821</v>
      </c>
      <c r="F46" s="251">
        <f>SUM(F24:F45)</f>
        <v>9515061</v>
      </c>
      <c r="G46" s="251">
        <f>SUM(G24:G45)</f>
        <v>96429</v>
      </c>
      <c r="H46" s="278">
        <f t="shared" si="8"/>
        <v>1.0134354367249985</v>
      </c>
      <c r="I46" s="251">
        <f>SUM(I24:I45)</f>
        <v>1325176</v>
      </c>
      <c r="J46" s="251">
        <f>SUM(J24:J45)</f>
        <v>3451</v>
      </c>
      <c r="K46" s="278">
        <f t="shared" ref="K46" si="14">J46/I46%</f>
        <v>0.2604182387848859</v>
      </c>
      <c r="L46" s="251">
        <f>SUM(L24:L45)</f>
        <v>1655728</v>
      </c>
      <c r="M46" s="251">
        <f>SUM(M24:M45)</f>
        <v>27647</v>
      </c>
      <c r="N46" s="278">
        <f t="shared" si="10"/>
        <v>1.6697790941507302</v>
      </c>
      <c r="O46" s="251">
        <f>C46+F46+I46+L46</f>
        <v>18062008</v>
      </c>
      <c r="P46" s="251">
        <f>SUM(P24:P45)</f>
        <v>446903</v>
      </c>
      <c r="Q46" s="278">
        <f t="shared" si="12"/>
        <v>2.4742708562636007</v>
      </c>
      <c r="R46" s="251">
        <f>SUM(R24:R45)</f>
        <v>29170192</v>
      </c>
      <c r="S46" s="251">
        <f>SUM(S24:S45)</f>
        <v>585022</v>
      </c>
      <c r="T46" s="278">
        <f t="shared" si="13"/>
        <v>2.0055473066478275</v>
      </c>
    </row>
    <row r="47" spans="1:20" ht="15.75" x14ac:dyDescent="0.25">
      <c r="A47" s="249" t="s">
        <v>465</v>
      </c>
      <c r="B47" s="250" t="s">
        <v>467</v>
      </c>
      <c r="C47" s="251">
        <f>+C22+C46</f>
        <v>13452448</v>
      </c>
      <c r="D47" s="251">
        <f>D46+D22</f>
        <v>1195197</v>
      </c>
      <c r="E47" s="278">
        <f>D47/C47%</f>
        <v>8.884605983981503</v>
      </c>
      <c r="F47" s="251">
        <f>F46+F22</f>
        <v>15136375</v>
      </c>
      <c r="G47" s="251">
        <f>+G46+G22</f>
        <v>303671</v>
      </c>
      <c r="H47" s="278">
        <f>G47/F47%</f>
        <v>2.0062333286536571</v>
      </c>
      <c r="I47" s="251">
        <f>+I46+I22</f>
        <v>5071320</v>
      </c>
      <c r="J47" s="251">
        <f>+J46+J22</f>
        <v>82959</v>
      </c>
      <c r="K47" s="278">
        <f>J47/I47%</f>
        <v>1.6358462885402618</v>
      </c>
      <c r="L47" s="251">
        <f>+L46+L22</f>
        <v>4904178</v>
      </c>
      <c r="M47" s="251">
        <f>+M46+M22</f>
        <v>80343</v>
      </c>
      <c r="N47" s="278">
        <f>M47/L47%</f>
        <v>1.6382561970629941</v>
      </c>
      <c r="O47" s="251">
        <f>C47+F47+I47+L47</f>
        <v>38564321</v>
      </c>
      <c r="P47" s="251">
        <f>+P46+P22</f>
        <v>1662678</v>
      </c>
      <c r="Q47" s="278">
        <f>P47/O47%</f>
        <v>4.3114411375219079</v>
      </c>
      <c r="R47" s="251">
        <f>+R46+R22</f>
        <v>65130174</v>
      </c>
      <c r="S47" s="251">
        <f>+S46+S22</f>
        <v>1973597</v>
      </c>
      <c r="T47" s="278">
        <f>S47/R47%</f>
        <v>3.0302344962259737</v>
      </c>
    </row>
    <row r="48" spans="1:20" ht="15.75" x14ac:dyDescent="0.25">
      <c r="A48" s="244" t="s">
        <v>127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</row>
    <row r="49" spans="1:20" x14ac:dyDescent="0.25">
      <c r="A49" s="245">
        <v>35</v>
      </c>
      <c r="B49" s="246" t="s">
        <v>41</v>
      </c>
      <c r="C49" s="247">
        <f>'[2]KEY BUSI'!G48</f>
        <v>1994855</v>
      </c>
      <c r="D49" s="247">
        <v>33917.67</v>
      </c>
      <c r="E49" s="277">
        <f t="shared" ref="E49:E50" si="15">D49/C49%</f>
        <v>1.7002574121928662</v>
      </c>
      <c r="F49" s="247">
        <f>'[2]KEY BUSI'!J48</f>
        <v>257384</v>
      </c>
      <c r="G49" s="247">
        <v>4439</v>
      </c>
      <c r="H49" s="277">
        <f t="shared" ref="H49:H50" si="16">G49/F49%</f>
        <v>1.7246604295527304</v>
      </c>
      <c r="I49" s="247">
        <f>'[2]KEY BUSI'!M48</f>
        <v>5470</v>
      </c>
      <c r="J49" s="247">
        <v>0</v>
      </c>
      <c r="K49" s="277">
        <f t="shared" ref="K49:K50" si="17">J49/I49%</f>
        <v>0</v>
      </c>
      <c r="L49" s="247">
        <f>'[2]KEY BUSI'!P48</f>
        <v>86671</v>
      </c>
      <c r="M49" s="247">
        <v>162.82</v>
      </c>
      <c r="N49" s="277">
        <f>M49/L49%</f>
        <v>0.18785983777734189</v>
      </c>
      <c r="O49" s="247">
        <f t="shared" ref="O49:P51" si="18">C49+F49+I49+L49</f>
        <v>2344380</v>
      </c>
      <c r="P49" s="247">
        <v>38519.03</v>
      </c>
      <c r="Q49" s="277">
        <f>P49/O49%</f>
        <v>1.6430369649971421</v>
      </c>
      <c r="R49" s="247">
        <f>'[2]KEY BUSI'!E48</f>
        <v>2734007</v>
      </c>
      <c r="S49" s="247">
        <f>'[2]NPA ALL'!F48</f>
        <v>39370</v>
      </c>
      <c r="T49" s="277">
        <f>S49/R49%</f>
        <v>1.4400109436442554</v>
      </c>
    </row>
    <row r="50" spans="1:20" x14ac:dyDescent="0.25">
      <c r="A50" s="245">
        <v>36</v>
      </c>
      <c r="B50" s="246" t="s">
        <v>42</v>
      </c>
      <c r="C50" s="247">
        <f>'[2]KEY BUSI'!G49</f>
        <v>855764</v>
      </c>
      <c r="D50" s="247">
        <v>54150.15</v>
      </c>
      <c r="E50" s="277">
        <f t="shared" si="15"/>
        <v>6.3276966546851705</v>
      </c>
      <c r="F50" s="247">
        <f>'[2]KEY BUSI'!J49</f>
        <v>81786</v>
      </c>
      <c r="G50" s="247">
        <v>3801</v>
      </c>
      <c r="H50" s="277">
        <f t="shared" si="16"/>
        <v>4.6474946812412883</v>
      </c>
      <c r="I50" s="247">
        <f>'[2]KEY BUSI'!M49</f>
        <v>0</v>
      </c>
      <c r="J50" s="247">
        <v>0</v>
      </c>
      <c r="K50" s="277" t="e">
        <f t="shared" si="17"/>
        <v>#DIV/0!</v>
      </c>
      <c r="L50" s="247">
        <f>'[2]KEY BUSI'!P49</f>
        <v>175768</v>
      </c>
      <c r="M50" s="247">
        <v>1418.02</v>
      </c>
      <c r="N50" s="277">
        <f>M50/L50%</f>
        <v>0.80675663374448137</v>
      </c>
      <c r="O50" s="247">
        <f t="shared" si="18"/>
        <v>1113318</v>
      </c>
      <c r="P50" s="247">
        <v>59369.35</v>
      </c>
      <c r="Q50" s="277">
        <f>P50/O50%</f>
        <v>5.3326497909851449</v>
      </c>
      <c r="R50" s="247">
        <f>'[2]KEY BUSI'!E49</f>
        <v>1476241</v>
      </c>
      <c r="S50" s="247">
        <f>'[2]NPA ALL'!F49</f>
        <v>61912.959999999999</v>
      </c>
      <c r="T50" s="277">
        <f>S50/R50%</f>
        <v>4.1939602002654039</v>
      </c>
    </row>
    <row r="51" spans="1:20" ht="15.75" x14ac:dyDescent="0.25">
      <c r="A51" s="249" t="s">
        <v>466</v>
      </c>
      <c r="B51" s="250" t="s">
        <v>98</v>
      </c>
      <c r="C51" s="251">
        <f>SUM(C49:C50)</f>
        <v>2850619</v>
      </c>
      <c r="D51" s="251">
        <f>SUM(D49:D50)</f>
        <v>88067.82</v>
      </c>
      <c r="E51" s="278">
        <f>D51/C51%</f>
        <v>3.0894279452988984</v>
      </c>
      <c r="F51" s="251">
        <f>SUM(F49:F50)</f>
        <v>339170</v>
      </c>
      <c r="G51" s="251">
        <f>SUM(G49:G50)</f>
        <v>8240</v>
      </c>
      <c r="H51" s="278">
        <f>G51/F51%</f>
        <v>2.4294601527257718</v>
      </c>
      <c r="I51" s="251">
        <f>SUM(I49:I50)</f>
        <v>5470</v>
      </c>
      <c r="J51" s="251">
        <f>SUM(J49:J50)</f>
        <v>0</v>
      </c>
      <c r="K51" s="278">
        <f>J51/I51%</f>
        <v>0</v>
      </c>
      <c r="L51" s="251">
        <f>SUM(L49:L50)</f>
        <v>262439</v>
      </c>
      <c r="M51" s="251">
        <f>SUM(M49:M50)</f>
        <v>1580.84</v>
      </c>
      <c r="N51" s="278">
        <f>M51/L51%</f>
        <v>0.60236473999672302</v>
      </c>
      <c r="O51" s="251">
        <f t="shared" si="18"/>
        <v>3457698</v>
      </c>
      <c r="P51" s="251">
        <f t="shared" si="18"/>
        <v>97888.66</v>
      </c>
      <c r="Q51" s="278">
        <f>P51/O51%</f>
        <v>2.8310355618101983</v>
      </c>
      <c r="R51" s="251">
        <f>SUM(R49:R50)</f>
        <v>4210248</v>
      </c>
      <c r="S51" s="251">
        <f>SUM(S49:S50)</f>
        <v>101282.95999999999</v>
      </c>
      <c r="T51" s="278">
        <f>S51/R51%</f>
        <v>2.4056293120975294</v>
      </c>
    </row>
    <row r="52" spans="1:20" ht="15.75" x14ac:dyDescent="0.25">
      <c r="A52" s="244" t="s">
        <v>469</v>
      </c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</row>
    <row r="53" spans="1:20" x14ac:dyDescent="0.25">
      <c r="A53" s="245">
        <v>37</v>
      </c>
      <c r="B53" s="246" t="s">
        <v>470</v>
      </c>
      <c r="C53" s="247">
        <f>'[2]KEY BUSI'!G52</f>
        <v>1691538</v>
      </c>
      <c r="D53" s="247">
        <v>87424.91</v>
      </c>
      <c r="E53" s="277">
        <f t="shared" ref="E53:E54" si="19">D53/C53%</f>
        <v>5.1683680768625946</v>
      </c>
      <c r="F53" s="247">
        <f>'[2]KEY BUSI'!J52</f>
        <v>39906</v>
      </c>
      <c r="G53" s="247">
        <v>11613</v>
      </c>
      <c r="H53" s="277">
        <f t="shared" ref="H53:H54" si="20">G53/F53%</f>
        <v>29.100887084648924</v>
      </c>
      <c r="I53" s="247">
        <f>'[2]KEY BUSI'!M52</f>
        <v>0</v>
      </c>
      <c r="J53" s="247">
        <v>0</v>
      </c>
      <c r="K53" s="277">
        <v>0</v>
      </c>
      <c r="L53" s="247">
        <f>'[2]KEY BUSI'!P52</f>
        <v>20033</v>
      </c>
      <c r="M53" s="247">
        <v>2957.9</v>
      </c>
      <c r="N53" s="277">
        <f>M53/L53%</f>
        <v>14.765137523086906</v>
      </c>
      <c r="O53" s="247">
        <f t="shared" ref="O53:O55" si="21">C53+F53+I53+L53</f>
        <v>1751477</v>
      </c>
      <c r="P53" s="247">
        <v>101996.27</v>
      </c>
      <c r="Q53" s="277">
        <f>P53/O53%</f>
        <v>5.8234432995694494</v>
      </c>
      <c r="R53" s="247">
        <f>'[2]KEY BUSI'!E52</f>
        <v>2034842</v>
      </c>
      <c r="S53" s="247">
        <f>'[2]NPA ALL'!F52</f>
        <v>143417.47</v>
      </c>
      <c r="T53" s="277">
        <f>S53/R53%</f>
        <v>7.0480887459566892</v>
      </c>
    </row>
    <row r="54" spans="1:20" x14ac:dyDescent="0.25">
      <c r="A54" s="245">
        <v>38</v>
      </c>
      <c r="B54" s="246" t="s">
        <v>471</v>
      </c>
      <c r="C54" s="247">
        <f>'[2]KEY BUSI'!G53</f>
        <v>68681</v>
      </c>
      <c r="D54" s="247">
        <v>13446.16</v>
      </c>
      <c r="E54" s="277">
        <f t="shared" si="19"/>
        <v>19.577699800527075</v>
      </c>
      <c r="F54" s="247">
        <f>'[2]KEY BUSI'!J53</f>
        <v>2577</v>
      </c>
      <c r="G54" s="247">
        <v>515</v>
      </c>
      <c r="H54" s="277">
        <f t="shared" si="20"/>
        <v>19.984478075281334</v>
      </c>
      <c r="I54" s="247">
        <f>'[2]KEY BUSI'!M53</f>
        <v>18</v>
      </c>
      <c r="J54" s="247">
        <v>0</v>
      </c>
      <c r="K54" s="277">
        <f t="shared" ref="K54" si="22">J54/I54%</f>
        <v>0</v>
      </c>
      <c r="L54" s="247">
        <f>'[2]KEY BUSI'!P53</f>
        <v>8933</v>
      </c>
      <c r="M54" s="247">
        <v>3400.13</v>
      </c>
      <c r="N54" s="277">
        <f>M54/L54%</f>
        <v>38.062576961826935</v>
      </c>
      <c r="O54" s="247">
        <f t="shared" si="21"/>
        <v>80209</v>
      </c>
      <c r="P54" s="247">
        <v>17596.79</v>
      </c>
      <c r="Q54" s="277">
        <f>P54/O54%</f>
        <v>21.938672717525463</v>
      </c>
      <c r="R54" s="247">
        <f>'[2]KEY BUSI'!E53</f>
        <v>86073</v>
      </c>
      <c r="S54" s="247">
        <f>'[2]NPA ALL'!F53</f>
        <v>18208.07</v>
      </c>
      <c r="T54" s="277">
        <f>S54/R54%</f>
        <v>21.15421793129088</v>
      </c>
    </row>
    <row r="55" spans="1:20" ht="15.75" x14ac:dyDescent="0.25">
      <c r="A55" s="249" t="s">
        <v>468</v>
      </c>
      <c r="B55" s="250" t="s">
        <v>98</v>
      </c>
      <c r="C55" s="251">
        <f>SUM(C53:C54)</f>
        <v>1760219</v>
      </c>
      <c r="D55" s="251">
        <f>SUM(D53:D54)</f>
        <v>100871.07</v>
      </c>
      <c r="E55" s="278">
        <f>D55/C55%</f>
        <v>5.7305977267601369</v>
      </c>
      <c r="F55" s="251">
        <f>SUM(F53:F54)</f>
        <v>42483</v>
      </c>
      <c r="G55" s="251">
        <f>SUM(G53:G54)</f>
        <v>12128</v>
      </c>
      <c r="H55" s="278">
        <f>G55/F55%</f>
        <v>28.547889744132949</v>
      </c>
      <c r="I55" s="251">
        <f>SUM(I53:I54)</f>
        <v>18</v>
      </c>
      <c r="J55" s="251">
        <f>SUM(J53:J54)</f>
        <v>0</v>
      </c>
      <c r="K55" s="278">
        <f>J55/I55%</f>
        <v>0</v>
      </c>
      <c r="L55" s="251">
        <f>SUM(L53:L54)</f>
        <v>28966</v>
      </c>
      <c r="M55" s="251">
        <f>SUM(M53:M54)</f>
        <v>6358.0300000000007</v>
      </c>
      <c r="N55" s="278">
        <f>M55/L55%</f>
        <v>21.949975833736104</v>
      </c>
      <c r="O55" s="251">
        <f t="shared" si="21"/>
        <v>1831686</v>
      </c>
      <c r="P55" s="251">
        <f>SUM(P53:P54)</f>
        <v>119593.06</v>
      </c>
      <c r="Q55" s="278">
        <f>P55/O55%</f>
        <v>6.529124533353424</v>
      </c>
      <c r="R55" s="251">
        <f>SUM(R53:R54)</f>
        <v>2120915</v>
      </c>
      <c r="S55" s="251">
        <f>SUM(S53:S54)</f>
        <v>161625.54</v>
      </c>
      <c r="T55" s="278">
        <f>S55/R55%</f>
        <v>7.6205571651857804</v>
      </c>
    </row>
    <row r="56" spans="1:20" ht="15.75" x14ac:dyDescent="0.25">
      <c r="A56" s="244" t="s">
        <v>473</v>
      </c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</row>
    <row r="57" spans="1:20" x14ac:dyDescent="0.25">
      <c r="A57" s="245">
        <v>39</v>
      </c>
      <c r="B57" s="246" t="s">
        <v>136</v>
      </c>
      <c r="C57" s="247">
        <f>'[2]KEY BUSI'!G56</f>
        <v>373332</v>
      </c>
      <c r="D57" s="247">
        <v>11729</v>
      </c>
      <c r="E57" s="277">
        <f t="shared" ref="E57:E67" si="23">D57/C57%</f>
        <v>3.1417076489558888</v>
      </c>
      <c r="F57" s="247">
        <f>'[2]KEY BUSI'!J56</f>
        <v>1313408</v>
      </c>
      <c r="G57" s="247">
        <v>15057</v>
      </c>
      <c r="H57" s="277">
        <f t="shared" ref="H57:H67" si="24">G57/F57%</f>
        <v>1.1464069047851086</v>
      </c>
      <c r="I57" s="247">
        <f>'[2]KEY BUSI'!M56</f>
        <v>43733</v>
      </c>
      <c r="J57" s="247">
        <v>119</v>
      </c>
      <c r="K57" s="277">
        <f t="shared" ref="K57:K67" si="25">J57/I57%</f>
        <v>0.27210573251320513</v>
      </c>
      <c r="L57" s="247">
        <f>'[2]KEY BUSI'!P56</f>
        <v>187097</v>
      </c>
      <c r="M57" s="247">
        <v>1404</v>
      </c>
      <c r="N57" s="277">
        <f t="shared" ref="N57:N67" si="26">M57/L57%</f>
        <v>0.75041288743272205</v>
      </c>
      <c r="O57" s="247">
        <f t="shared" ref="O57:O67" si="27">C57+F57+I57+L57</f>
        <v>1917570</v>
      </c>
      <c r="P57" s="247">
        <v>28310</v>
      </c>
      <c r="Q57" s="277">
        <f t="shared" ref="Q57:Q67" si="28">P57/O57%</f>
        <v>1.4763476691854795</v>
      </c>
      <c r="R57" s="247">
        <f>'[2]KEY BUSI'!E56</f>
        <v>3107606</v>
      </c>
      <c r="S57" s="247">
        <f>'[2]NPA ALL'!F56</f>
        <v>67435</v>
      </c>
      <c r="T57" s="277">
        <f t="shared" ref="T57:T67" si="29">S57/R57%</f>
        <v>2.1699983846086019</v>
      </c>
    </row>
    <row r="58" spans="1:20" x14ac:dyDescent="0.25">
      <c r="A58" s="245">
        <v>40</v>
      </c>
      <c r="B58" s="246" t="s">
        <v>137</v>
      </c>
      <c r="C58" s="247">
        <f>'[2]KEY BUSI'!G57</f>
        <v>18274</v>
      </c>
      <c r="D58" s="247">
        <v>956</v>
      </c>
      <c r="E58" s="277">
        <f t="shared" si="23"/>
        <v>5.231476414578089</v>
      </c>
      <c r="F58" s="247">
        <f>'[2]KEY BUSI'!J57</f>
        <v>59062</v>
      </c>
      <c r="G58" s="247">
        <v>3717</v>
      </c>
      <c r="H58" s="277">
        <f t="shared" si="24"/>
        <v>6.2933866106803018</v>
      </c>
      <c r="I58" s="247">
        <f>'[2]KEY BUSI'!M57</f>
        <v>2396</v>
      </c>
      <c r="J58" s="247">
        <v>0</v>
      </c>
      <c r="K58" s="277">
        <f t="shared" si="25"/>
        <v>0</v>
      </c>
      <c r="L58" s="247">
        <f>'[2]KEY BUSI'!P57</f>
        <v>8619</v>
      </c>
      <c r="M58" s="247">
        <v>48</v>
      </c>
      <c r="N58" s="277">
        <f t="shared" si="26"/>
        <v>0.55690915419422204</v>
      </c>
      <c r="O58" s="247">
        <f t="shared" si="27"/>
        <v>88351</v>
      </c>
      <c r="P58" s="247">
        <v>4721</v>
      </c>
      <c r="Q58" s="277">
        <f t="shared" si="28"/>
        <v>5.3434596099647997</v>
      </c>
      <c r="R58" s="247">
        <f>'[2]KEY BUSI'!E57</f>
        <v>158139</v>
      </c>
      <c r="S58" s="247">
        <f>'[2]NPA ALL'!F57</f>
        <v>10442</v>
      </c>
      <c r="T58" s="277">
        <f t="shared" si="29"/>
        <v>6.6030517456161979</v>
      </c>
    </row>
    <row r="59" spans="1:20" x14ac:dyDescent="0.25">
      <c r="A59" s="245">
        <v>41</v>
      </c>
      <c r="B59" s="246" t="s">
        <v>139</v>
      </c>
      <c r="C59" s="247">
        <f>'[2]KEY BUSI'!G58</f>
        <v>29306</v>
      </c>
      <c r="D59" s="247">
        <v>2591</v>
      </c>
      <c r="E59" s="277">
        <f t="shared" si="23"/>
        <v>8.8411929297754721</v>
      </c>
      <c r="F59" s="247">
        <f>'[2]KEY BUSI'!J58</f>
        <v>66565</v>
      </c>
      <c r="G59" s="247">
        <v>661</v>
      </c>
      <c r="H59" s="277">
        <f t="shared" si="24"/>
        <v>0.99301434687899048</v>
      </c>
      <c r="I59" s="247">
        <f>'[2]KEY BUSI'!M58</f>
        <v>7</v>
      </c>
      <c r="J59" s="247">
        <v>0</v>
      </c>
      <c r="K59" s="277">
        <f t="shared" si="25"/>
        <v>0</v>
      </c>
      <c r="L59" s="247">
        <f>'[2]KEY BUSI'!P58</f>
        <v>75164</v>
      </c>
      <c r="M59" s="247">
        <v>761</v>
      </c>
      <c r="N59" s="277">
        <f t="shared" si="26"/>
        <v>1.0124527699430579</v>
      </c>
      <c r="O59" s="247">
        <f t="shared" si="27"/>
        <v>171042</v>
      </c>
      <c r="P59" s="247">
        <v>4012</v>
      </c>
      <c r="Q59" s="277">
        <f t="shared" si="28"/>
        <v>2.3456227125501337</v>
      </c>
      <c r="R59" s="247">
        <f>'[2]KEY BUSI'!E58</f>
        <v>199461</v>
      </c>
      <c r="S59" s="247">
        <f>'[2]NPA ALL'!F58</f>
        <v>4196</v>
      </c>
      <c r="T59" s="277">
        <f t="shared" si="29"/>
        <v>2.1036693890033642</v>
      </c>
    </row>
    <row r="60" spans="1:20" x14ac:dyDescent="0.25">
      <c r="A60" s="245">
        <v>42</v>
      </c>
      <c r="B60" s="246" t="s">
        <v>138</v>
      </c>
      <c r="C60" s="247">
        <f>'[2]KEY BUSI'!G59</f>
        <v>34625</v>
      </c>
      <c r="D60" s="247">
        <v>581</v>
      </c>
      <c r="E60" s="277">
        <f t="shared" si="23"/>
        <v>1.6779783393501806</v>
      </c>
      <c r="F60" s="247">
        <f>'[2]KEY BUSI'!J59</f>
        <v>27185</v>
      </c>
      <c r="G60" s="247">
        <v>365</v>
      </c>
      <c r="H60" s="277">
        <f t="shared" si="24"/>
        <v>1.3426521979032553</v>
      </c>
      <c r="I60" s="247">
        <f>'[2]KEY BUSI'!M59</f>
        <v>97</v>
      </c>
      <c r="J60" s="247">
        <v>0</v>
      </c>
      <c r="K60" s="277">
        <f t="shared" si="25"/>
        <v>0</v>
      </c>
      <c r="L60" s="247">
        <f>'[2]KEY BUSI'!P59</f>
        <v>55247</v>
      </c>
      <c r="M60" s="247">
        <v>422</v>
      </c>
      <c r="N60" s="277">
        <f t="shared" si="26"/>
        <v>0.76384238058175102</v>
      </c>
      <c r="O60" s="247">
        <f t="shared" si="27"/>
        <v>117154</v>
      </c>
      <c r="P60" s="247">
        <v>1368</v>
      </c>
      <c r="Q60" s="277">
        <f t="shared" si="28"/>
        <v>1.1676938047356471</v>
      </c>
      <c r="R60" s="247">
        <f>'[2]KEY BUSI'!E59</f>
        <v>150954</v>
      </c>
      <c r="S60" s="247">
        <f>'[2]NPA ALL'!F59</f>
        <v>1437</v>
      </c>
      <c r="T60" s="277">
        <f t="shared" si="29"/>
        <v>0.95194562581978615</v>
      </c>
    </row>
    <row r="61" spans="1:20" x14ac:dyDescent="0.25">
      <c r="A61" s="245">
        <v>43</v>
      </c>
      <c r="B61" s="246" t="s">
        <v>141</v>
      </c>
      <c r="C61" s="247">
        <f>'[2]KEY BUSI'!G60</f>
        <v>7971</v>
      </c>
      <c r="D61" s="247">
        <v>2016</v>
      </c>
      <c r="E61" s="277">
        <f t="shared" si="23"/>
        <v>25.291682348513362</v>
      </c>
      <c r="F61" s="247">
        <f>'[2]KEY BUSI'!J60</f>
        <v>14642</v>
      </c>
      <c r="G61" s="247">
        <v>302</v>
      </c>
      <c r="H61" s="277">
        <f t="shared" si="24"/>
        <v>2.0625597595956839</v>
      </c>
      <c r="I61" s="247">
        <f>'[2]KEY BUSI'!M60</f>
        <v>217</v>
      </c>
      <c r="J61" s="247">
        <v>0</v>
      </c>
      <c r="K61" s="277">
        <f t="shared" si="25"/>
        <v>0</v>
      </c>
      <c r="L61" s="247">
        <f>'[2]KEY BUSI'!P60</f>
        <v>2882</v>
      </c>
      <c r="M61" s="247">
        <v>1005</v>
      </c>
      <c r="N61" s="277">
        <f>M61/L61%</f>
        <v>34.871616932685633</v>
      </c>
      <c r="O61" s="247">
        <f t="shared" si="27"/>
        <v>25712</v>
      </c>
      <c r="P61" s="247">
        <v>3322</v>
      </c>
      <c r="Q61" s="277">
        <f>P61/O61%</f>
        <v>12.920037336652147</v>
      </c>
      <c r="R61" s="247">
        <f>'[2]KEY BUSI'!E60</f>
        <v>41833</v>
      </c>
      <c r="S61" s="247">
        <f>'[2]NPA ALL'!F60</f>
        <v>3598</v>
      </c>
      <c r="T61" s="277">
        <f>S61/R61%</f>
        <v>8.600865345540603</v>
      </c>
    </row>
    <row r="62" spans="1:20" x14ac:dyDescent="0.25">
      <c r="A62" s="245">
        <v>44</v>
      </c>
      <c r="B62" s="246" t="s">
        <v>140</v>
      </c>
      <c r="C62" s="247">
        <f>'[2]KEY BUSI'!G61</f>
        <v>1431</v>
      </c>
      <c r="D62" s="247">
        <v>39</v>
      </c>
      <c r="E62" s="277">
        <f t="shared" si="23"/>
        <v>2.7253668763102725</v>
      </c>
      <c r="F62" s="247">
        <f>'[2]KEY BUSI'!J61</f>
        <v>862</v>
      </c>
      <c r="G62" s="247">
        <v>0</v>
      </c>
      <c r="H62" s="277">
        <f t="shared" si="24"/>
        <v>0</v>
      </c>
      <c r="I62" s="247">
        <f>'[2]KEY BUSI'!M61</f>
        <v>28</v>
      </c>
      <c r="J62" s="247">
        <v>0</v>
      </c>
      <c r="K62" s="277">
        <f t="shared" si="25"/>
        <v>0</v>
      </c>
      <c r="L62" s="247">
        <f>'[2]KEY BUSI'!P61</f>
        <v>693</v>
      </c>
      <c r="M62" s="247">
        <v>0</v>
      </c>
      <c r="N62" s="277">
        <f>M62/L62%</f>
        <v>0</v>
      </c>
      <c r="O62" s="247">
        <f t="shared" si="27"/>
        <v>3014</v>
      </c>
      <c r="P62" s="247">
        <v>39</v>
      </c>
      <c r="Q62" s="277">
        <f>P62/O62%</f>
        <v>1.2939615129396151</v>
      </c>
      <c r="R62" s="247">
        <f>'[2]KEY BUSI'!E61</f>
        <v>4978</v>
      </c>
      <c r="S62" s="247">
        <f>'[2]NPA ALL'!F61</f>
        <v>39</v>
      </c>
      <c r="T62" s="277">
        <f>S62/R62%</f>
        <v>0.78344716753716348</v>
      </c>
    </row>
    <row r="63" spans="1:20" x14ac:dyDescent="0.25">
      <c r="A63" s="245">
        <v>45</v>
      </c>
      <c r="B63" s="246" t="s">
        <v>142</v>
      </c>
      <c r="C63" s="247">
        <f>'[2]KEY BUSI'!G62</f>
        <v>9763</v>
      </c>
      <c r="D63" s="247">
        <v>1528</v>
      </c>
      <c r="E63" s="277">
        <f t="shared" si="23"/>
        <v>15.650926969169314</v>
      </c>
      <c r="F63" s="247">
        <f>'[2]KEY BUSI'!J62</f>
        <v>16779</v>
      </c>
      <c r="G63" s="247">
        <v>977</v>
      </c>
      <c r="H63" s="277">
        <f t="shared" si="24"/>
        <v>5.8227546337684011</v>
      </c>
      <c r="I63" s="247">
        <f>'[2]KEY BUSI'!M62</f>
        <v>882</v>
      </c>
      <c r="J63" s="247">
        <v>8</v>
      </c>
      <c r="K63" s="277">
        <f t="shared" si="25"/>
        <v>0.90702947845804982</v>
      </c>
      <c r="L63" s="247">
        <f>'[2]KEY BUSI'!P62</f>
        <v>442</v>
      </c>
      <c r="M63" s="247">
        <v>88</v>
      </c>
      <c r="N63" s="277">
        <f>M63/L63%</f>
        <v>19.909502262443439</v>
      </c>
      <c r="O63" s="247">
        <f t="shared" si="27"/>
        <v>27866</v>
      </c>
      <c r="P63" s="247">
        <v>2602</v>
      </c>
      <c r="Q63" s="277">
        <f>P63/O63%</f>
        <v>9.3375439603818258</v>
      </c>
      <c r="R63" s="247">
        <f>'[2]KEY BUSI'!E62</f>
        <v>32218</v>
      </c>
      <c r="S63" s="247">
        <f>'[2]NPA ALL'!F62</f>
        <v>2804</v>
      </c>
      <c r="T63" s="277">
        <f>S63/R63%</f>
        <v>8.703209386057484</v>
      </c>
    </row>
    <row r="64" spans="1:20" x14ac:dyDescent="0.25">
      <c r="A64" s="245">
        <v>46</v>
      </c>
      <c r="B64" s="246" t="s">
        <v>143</v>
      </c>
      <c r="C64" s="247">
        <f>'[2]KEY BUSI'!G63</f>
        <v>3849</v>
      </c>
      <c r="D64" s="247">
        <v>1155</v>
      </c>
      <c r="E64" s="277">
        <f t="shared" si="23"/>
        <v>30.007794232268122</v>
      </c>
      <c r="F64" s="247">
        <f>'[2]KEY BUSI'!J63</f>
        <v>587</v>
      </c>
      <c r="G64" s="247">
        <v>61</v>
      </c>
      <c r="H64" s="277">
        <f t="shared" si="24"/>
        <v>10.391822827938672</v>
      </c>
      <c r="I64" s="247">
        <f>'[2]KEY BUSI'!M63</f>
        <v>0</v>
      </c>
      <c r="J64" s="247">
        <v>0</v>
      </c>
      <c r="K64" s="277" t="e">
        <f t="shared" si="25"/>
        <v>#DIV/0!</v>
      </c>
      <c r="L64" s="247">
        <f>'[2]KEY BUSI'!P63</f>
        <v>2393</v>
      </c>
      <c r="M64" s="247">
        <v>58</v>
      </c>
      <c r="N64" s="277">
        <f t="shared" ref="N64:N65" si="30">M64/L64%</f>
        <v>2.4237358963643962</v>
      </c>
      <c r="O64" s="247">
        <f t="shared" si="27"/>
        <v>6829</v>
      </c>
      <c r="P64" s="247">
        <v>1274</v>
      </c>
      <c r="Q64" s="277">
        <f t="shared" ref="Q64:Q65" si="31">P64/O64%</f>
        <v>18.655732903792646</v>
      </c>
      <c r="R64" s="247">
        <f>'[2]KEY BUSI'!E63</f>
        <v>17316</v>
      </c>
      <c r="S64" s="247">
        <f>'[2]NPA ALL'!F63</f>
        <v>1919</v>
      </c>
      <c r="T64" s="277">
        <f t="shared" ref="T64:T65" si="32">S64/R64%</f>
        <v>11.082236082236083</v>
      </c>
    </row>
    <row r="65" spans="1:20" x14ac:dyDescent="0.25">
      <c r="A65" s="245">
        <v>47</v>
      </c>
      <c r="B65" s="246" t="s">
        <v>144</v>
      </c>
      <c r="C65" s="247">
        <f>'[2]KEY BUSI'!G64</f>
        <v>17592</v>
      </c>
      <c r="D65" s="247">
        <v>1802</v>
      </c>
      <c r="E65" s="277">
        <f t="shared" si="23"/>
        <v>10.243292405638927</v>
      </c>
      <c r="F65" s="247">
        <f>'[2]KEY BUSI'!J64</f>
        <v>2600</v>
      </c>
      <c r="G65" s="247">
        <v>285</v>
      </c>
      <c r="H65" s="277">
        <f t="shared" si="24"/>
        <v>10.961538461538462</v>
      </c>
      <c r="I65" s="247">
        <f>'[2]KEY BUSI'!M64</f>
        <v>215</v>
      </c>
      <c r="J65" s="247">
        <v>0</v>
      </c>
      <c r="K65" s="277">
        <f t="shared" si="25"/>
        <v>0</v>
      </c>
      <c r="L65" s="247">
        <f>'[2]KEY BUSI'!P64</f>
        <v>1142</v>
      </c>
      <c r="M65" s="247">
        <v>144</v>
      </c>
      <c r="N65" s="277">
        <f t="shared" si="30"/>
        <v>12.609457092819614</v>
      </c>
      <c r="O65" s="247">
        <f t="shared" si="27"/>
        <v>21549</v>
      </c>
      <c r="P65" s="247">
        <v>2230</v>
      </c>
      <c r="Q65" s="277">
        <f t="shared" si="31"/>
        <v>10.348508051417699</v>
      </c>
      <c r="R65" s="247">
        <f>'[2]KEY BUSI'!E64</f>
        <v>22810</v>
      </c>
      <c r="S65" s="247">
        <f>'[2]NPA ALL'!F64</f>
        <v>2242</v>
      </c>
      <c r="T65" s="277">
        <f t="shared" si="32"/>
        <v>9.8290223586146421</v>
      </c>
    </row>
    <row r="66" spans="1:20" ht="15.75" x14ac:dyDescent="0.25">
      <c r="A66" s="249" t="s">
        <v>472</v>
      </c>
      <c r="B66" s="250" t="s">
        <v>98</v>
      </c>
      <c r="C66" s="251">
        <f>SUM(C57:C65)</f>
        <v>496143</v>
      </c>
      <c r="D66" s="251">
        <f>SUM(D57:D65)</f>
        <v>22397</v>
      </c>
      <c r="E66" s="278">
        <f t="shared" si="23"/>
        <v>4.5142227140159186</v>
      </c>
      <c r="F66" s="251">
        <f>SUM(F57:F65)</f>
        <v>1501690</v>
      </c>
      <c r="G66" s="251">
        <f>SUM(G57:G65)</f>
        <v>21425</v>
      </c>
      <c r="H66" s="278">
        <f t="shared" si="24"/>
        <v>1.4267258888319161</v>
      </c>
      <c r="I66" s="251">
        <f>SUM(I57:I65)</f>
        <v>47575</v>
      </c>
      <c r="J66" s="251">
        <f>SUM(J57:J65)</f>
        <v>127</v>
      </c>
      <c r="K66" s="278">
        <f t="shared" si="25"/>
        <v>0.26694692590646346</v>
      </c>
      <c r="L66" s="251">
        <f>SUM(L57:L65)</f>
        <v>333679</v>
      </c>
      <c r="M66" s="251">
        <f>SUM(M57:M65)</f>
        <v>3930</v>
      </c>
      <c r="N66" s="278">
        <f t="shared" si="26"/>
        <v>1.1777786435466422</v>
      </c>
      <c r="O66" s="251">
        <f>SUM(O57:O65)</f>
        <v>2379087</v>
      </c>
      <c r="P66" s="251">
        <f>SUM(P57:P65)</f>
        <v>47878</v>
      </c>
      <c r="Q66" s="278">
        <f t="shared" si="28"/>
        <v>2.012452676173675</v>
      </c>
      <c r="R66" s="251">
        <f>SUM(R57:R65)</f>
        <v>3735315</v>
      </c>
      <c r="S66" s="251">
        <f>SUM(S57:S65)</f>
        <v>94112</v>
      </c>
      <c r="T66" s="278">
        <f t="shared" si="29"/>
        <v>2.5195197727634748</v>
      </c>
    </row>
    <row r="67" spans="1:20" ht="15.75" x14ac:dyDescent="0.25">
      <c r="A67" s="252" t="s">
        <v>49</v>
      </c>
      <c r="B67" s="252"/>
      <c r="C67" s="251">
        <f>+C66+C55+C51+C47</f>
        <v>18559429</v>
      </c>
      <c r="D67" s="251">
        <f>+D66+D55+D51+D47</f>
        <v>1406532.8900000001</v>
      </c>
      <c r="E67" s="278">
        <f t="shared" si="23"/>
        <v>7.5785353633454999</v>
      </c>
      <c r="F67" s="251">
        <f>F47+F51+F55+F66</f>
        <v>17019718</v>
      </c>
      <c r="G67" s="251">
        <f>G47+G51+G55+G66</f>
        <v>345464</v>
      </c>
      <c r="H67" s="278">
        <f t="shared" si="24"/>
        <v>2.0297868625085327</v>
      </c>
      <c r="I67" s="251">
        <f>I47+I51+I55+I66</f>
        <v>5124383</v>
      </c>
      <c r="J67" s="251">
        <f>J47+J51+J55+J66</f>
        <v>83086</v>
      </c>
      <c r="K67" s="278">
        <f t="shared" si="25"/>
        <v>1.6213854428913685</v>
      </c>
      <c r="L67" s="251">
        <f>L47+L51+L55+L66</f>
        <v>5529262</v>
      </c>
      <c r="M67" s="251">
        <f>M47+M51+M55+M66</f>
        <v>92211.87</v>
      </c>
      <c r="N67" s="278">
        <f t="shared" si="26"/>
        <v>1.6677066487354006</v>
      </c>
      <c r="O67" s="251">
        <f t="shared" si="27"/>
        <v>46232792</v>
      </c>
      <c r="P67" s="251">
        <f>+P66+P55+P51+P47</f>
        <v>1928037.72</v>
      </c>
      <c r="Q67" s="278">
        <f t="shared" si="28"/>
        <v>4.1702818207474905</v>
      </c>
      <c r="R67" s="251">
        <f>R47+R51+R55+R66</f>
        <v>75196652</v>
      </c>
      <c r="S67" s="251">
        <f>+S66+S55+S51+S47</f>
        <v>2330617.5</v>
      </c>
      <c r="T67" s="278">
        <f t="shared" si="29"/>
        <v>3.0993633865507735</v>
      </c>
    </row>
  </sheetData>
  <mergeCells count="30">
    <mergeCell ref="A48:T48"/>
    <mergeCell ref="A52:T52"/>
    <mergeCell ref="A56:T56"/>
    <mergeCell ref="A67:B67"/>
    <mergeCell ref="P7:P8"/>
    <mergeCell ref="Q7:Q8"/>
    <mergeCell ref="S7:S8"/>
    <mergeCell ref="T7:T8"/>
    <mergeCell ref="A9:T9"/>
    <mergeCell ref="A23:T23"/>
    <mergeCell ref="O6:Q6"/>
    <mergeCell ref="R6:T6"/>
    <mergeCell ref="D7:D8"/>
    <mergeCell ref="E7:E8"/>
    <mergeCell ref="G7:G8"/>
    <mergeCell ref="H7:H8"/>
    <mergeCell ref="J7:J8"/>
    <mergeCell ref="K7:K8"/>
    <mergeCell ref="M7:M8"/>
    <mergeCell ref="N7:N8"/>
    <mergeCell ref="A1:T1"/>
    <mergeCell ref="A2:T2"/>
    <mergeCell ref="A3:T3"/>
    <mergeCell ref="A4:T4"/>
    <mergeCell ref="A6:A8"/>
    <mergeCell ref="B6:B8"/>
    <mergeCell ref="C6:E6"/>
    <mergeCell ref="F6:H6"/>
    <mergeCell ref="I6:K6"/>
    <mergeCell ref="L6:N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2739-B8E9-4F1F-8CC1-B526EEC830AF}">
  <dimension ref="A1:I73"/>
  <sheetViews>
    <sheetView tabSelected="1" workbookViewId="0">
      <selection activeCell="O9" sqref="O9"/>
    </sheetView>
  </sheetViews>
  <sheetFormatPr defaultRowHeight="15" x14ac:dyDescent="0.25"/>
  <cols>
    <col min="2" max="2" width="55.7109375" bestFit="1" customWidth="1"/>
    <col min="4" max="7" width="7.7109375" bestFit="1" customWidth="1"/>
    <col min="8" max="9" width="9" bestFit="1" customWidth="1"/>
  </cols>
  <sheetData>
    <row r="1" spans="1:9" ht="15.75" x14ac:dyDescent="0.25">
      <c r="A1" s="143" t="s">
        <v>212</v>
      </c>
      <c r="B1" s="143"/>
      <c r="C1" s="143"/>
      <c r="D1" s="143"/>
      <c r="E1" s="143"/>
      <c r="F1" s="143"/>
      <c r="G1" s="143"/>
      <c r="H1" s="143"/>
      <c r="I1" s="143"/>
    </row>
    <row r="2" spans="1:9" ht="15.75" x14ac:dyDescent="0.25">
      <c r="A2" s="143" t="s">
        <v>72</v>
      </c>
      <c r="B2" s="143"/>
      <c r="C2" s="143"/>
      <c r="D2" s="143"/>
      <c r="E2" s="143"/>
      <c r="F2" s="143"/>
      <c r="G2" s="143"/>
      <c r="H2" s="143"/>
      <c r="I2" s="143"/>
    </row>
    <row r="3" spans="1:9" ht="15.75" x14ac:dyDescent="0.25">
      <c r="A3" s="143" t="s">
        <v>492</v>
      </c>
      <c r="B3" s="143"/>
      <c r="C3" s="143"/>
      <c r="D3" s="143"/>
      <c r="E3" s="143"/>
      <c r="F3" s="143"/>
      <c r="G3" s="143"/>
      <c r="H3" s="143"/>
      <c r="I3" s="143"/>
    </row>
    <row r="4" spans="1:9" ht="16.5" thickBot="1" x14ac:dyDescent="0.3">
      <c r="A4" s="144"/>
      <c r="B4" s="144"/>
      <c r="C4" s="145"/>
      <c r="D4" s="145"/>
      <c r="E4" s="279" t="s">
        <v>260</v>
      </c>
      <c r="F4" s="279"/>
      <c r="G4" s="279"/>
      <c r="H4" s="148" t="s">
        <v>493</v>
      </c>
      <c r="I4" s="148"/>
    </row>
    <row r="5" spans="1:9" ht="94.5" x14ac:dyDescent="0.25">
      <c r="A5" s="149" t="s">
        <v>262</v>
      </c>
      <c r="B5" s="150" t="s">
        <v>78</v>
      </c>
      <c r="C5" s="151" t="s">
        <v>263</v>
      </c>
      <c r="D5" s="152" t="s">
        <v>264</v>
      </c>
      <c r="E5" s="152"/>
      <c r="F5" s="152" t="s">
        <v>265</v>
      </c>
      <c r="G5" s="152"/>
      <c r="H5" s="151" t="s">
        <v>266</v>
      </c>
      <c r="I5" s="153" t="s">
        <v>267</v>
      </c>
    </row>
    <row r="6" spans="1:9" ht="15.75" x14ac:dyDescent="0.25">
      <c r="A6" s="154"/>
      <c r="B6" s="155"/>
      <c r="C6" s="156" t="s">
        <v>83</v>
      </c>
      <c r="D6" s="156" t="s">
        <v>83</v>
      </c>
      <c r="E6" s="157" t="s">
        <v>84</v>
      </c>
      <c r="F6" s="156" t="s">
        <v>83</v>
      </c>
      <c r="G6" s="157" t="s">
        <v>84</v>
      </c>
      <c r="H6" s="156" t="s">
        <v>83</v>
      </c>
      <c r="I6" s="158" t="s">
        <v>83</v>
      </c>
    </row>
    <row r="7" spans="1:9" ht="15.75" x14ac:dyDescent="0.25">
      <c r="A7" s="280"/>
      <c r="B7" s="281" t="s">
        <v>85</v>
      </c>
      <c r="C7" s="282"/>
      <c r="D7" s="282"/>
      <c r="E7" s="283"/>
      <c r="F7" s="282"/>
      <c r="G7" s="283"/>
      <c r="H7" s="282"/>
      <c r="I7" s="283"/>
    </row>
    <row r="8" spans="1:9" x14ac:dyDescent="0.25">
      <c r="A8" s="159">
        <v>1</v>
      </c>
      <c r="B8" s="163" t="s">
        <v>86</v>
      </c>
      <c r="C8" s="162">
        <f>D8+H8+I8</f>
        <v>66219</v>
      </c>
      <c r="D8" s="161">
        <v>28121</v>
      </c>
      <c r="E8" s="162">
        <v>11555.15</v>
      </c>
      <c r="F8" s="161">
        <v>12163</v>
      </c>
      <c r="G8" s="162">
        <v>10252.85</v>
      </c>
      <c r="H8" s="161">
        <v>299</v>
      </c>
      <c r="I8" s="162">
        <v>37799</v>
      </c>
    </row>
    <row r="9" spans="1:9" x14ac:dyDescent="0.25">
      <c r="A9" s="159">
        <v>2</v>
      </c>
      <c r="B9" s="163" t="s">
        <v>87</v>
      </c>
      <c r="C9" s="162">
        <f t="shared" ref="C9:C19" si="0">D9+H9+I9</f>
        <v>35385</v>
      </c>
      <c r="D9" s="161">
        <v>12686</v>
      </c>
      <c r="E9" s="162">
        <v>11072</v>
      </c>
      <c r="F9" s="161">
        <v>10961</v>
      </c>
      <c r="G9" s="162">
        <v>9443</v>
      </c>
      <c r="H9" s="161">
        <v>562</v>
      </c>
      <c r="I9" s="162">
        <v>22137</v>
      </c>
    </row>
    <row r="10" spans="1:9" x14ac:dyDescent="0.25">
      <c r="A10" s="159">
        <v>3</v>
      </c>
      <c r="B10" s="163" t="s">
        <v>88</v>
      </c>
      <c r="C10" s="162">
        <f t="shared" si="0"/>
        <v>2274</v>
      </c>
      <c r="D10" s="161">
        <v>991</v>
      </c>
      <c r="E10" s="162">
        <v>847.98</v>
      </c>
      <c r="F10" s="161">
        <v>908</v>
      </c>
      <c r="G10" s="162">
        <v>719.78</v>
      </c>
      <c r="H10" s="161">
        <v>20</v>
      </c>
      <c r="I10" s="162">
        <v>1263</v>
      </c>
    </row>
    <row r="11" spans="1:9" x14ac:dyDescent="0.25">
      <c r="A11" s="159">
        <v>4</v>
      </c>
      <c r="B11" s="163" t="s">
        <v>89</v>
      </c>
      <c r="C11" s="162">
        <f t="shared" si="0"/>
        <v>428</v>
      </c>
      <c r="D11" s="161">
        <v>217</v>
      </c>
      <c r="E11" s="162">
        <v>208.8</v>
      </c>
      <c r="F11" s="161">
        <v>191</v>
      </c>
      <c r="G11" s="162">
        <v>180.5</v>
      </c>
      <c r="H11" s="161">
        <v>16</v>
      </c>
      <c r="I11" s="162">
        <v>195</v>
      </c>
    </row>
    <row r="12" spans="1:9" x14ac:dyDescent="0.25">
      <c r="A12" s="159">
        <v>5</v>
      </c>
      <c r="B12" s="163" t="s">
        <v>90</v>
      </c>
      <c r="C12" s="162">
        <f t="shared" si="0"/>
        <v>1937</v>
      </c>
      <c r="D12" s="161">
        <v>622</v>
      </c>
      <c r="E12" s="162">
        <v>512</v>
      </c>
      <c r="F12" s="161">
        <v>578</v>
      </c>
      <c r="G12" s="162">
        <v>471</v>
      </c>
      <c r="H12" s="161">
        <v>46</v>
      </c>
      <c r="I12" s="162">
        <v>1269</v>
      </c>
    </row>
    <row r="13" spans="1:9" x14ac:dyDescent="0.25">
      <c r="A13" s="159">
        <v>6</v>
      </c>
      <c r="B13" s="163" t="s">
        <v>91</v>
      </c>
      <c r="C13" s="162">
        <f t="shared" si="0"/>
        <v>3564</v>
      </c>
      <c r="D13" s="161">
        <v>1167</v>
      </c>
      <c r="E13" s="162">
        <v>951</v>
      </c>
      <c r="F13" s="161">
        <v>772</v>
      </c>
      <c r="G13" s="162">
        <v>504</v>
      </c>
      <c r="H13" s="161">
        <v>396</v>
      </c>
      <c r="I13" s="162">
        <v>2001</v>
      </c>
    </row>
    <row r="14" spans="1:9" x14ac:dyDescent="0.25">
      <c r="A14" s="159">
        <v>7</v>
      </c>
      <c r="B14" s="163" t="s">
        <v>92</v>
      </c>
      <c r="C14" s="162">
        <f t="shared" si="0"/>
        <v>72</v>
      </c>
      <c r="D14" s="161">
        <v>17</v>
      </c>
      <c r="E14" s="162">
        <v>11</v>
      </c>
      <c r="F14" s="161">
        <v>12</v>
      </c>
      <c r="G14" s="162">
        <v>6</v>
      </c>
      <c r="H14" s="161">
        <v>13</v>
      </c>
      <c r="I14" s="162">
        <v>42</v>
      </c>
    </row>
    <row r="15" spans="1:9" x14ac:dyDescent="0.25">
      <c r="A15" s="159">
        <v>8</v>
      </c>
      <c r="B15" s="163" t="s">
        <v>93</v>
      </c>
      <c r="C15" s="162">
        <f t="shared" si="0"/>
        <v>790</v>
      </c>
      <c r="D15" s="161">
        <v>331</v>
      </c>
      <c r="E15" s="162">
        <v>269</v>
      </c>
      <c r="F15" s="161">
        <v>327</v>
      </c>
      <c r="G15" s="162">
        <v>266.5</v>
      </c>
      <c r="H15" s="161">
        <v>40</v>
      </c>
      <c r="I15" s="162">
        <v>419</v>
      </c>
    </row>
    <row r="16" spans="1:9" x14ac:dyDescent="0.25">
      <c r="A16" s="159">
        <v>9</v>
      </c>
      <c r="B16" s="163" t="s">
        <v>94</v>
      </c>
      <c r="C16" s="162">
        <f t="shared" si="0"/>
        <v>427</v>
      </c>
      <c r="D16" s="161">
        <v>109</v>
      </c>
      <c r="E16" s="162">
        <v>103</v>
      </c>
      <c r="F16" s="161">
        <v>100</v>
      </c>
      <c r="G16" s="162">
        <v>91</v>
      </c>
      <c r="H16" s="161">
        <v>1</v>
      </c>
      <c r="I16" s="162">
        <v>317</v>
      </c>
    </row>
    <row r="17" spans="1:9" x14ac:dyDescent="0.25">
      <c r="A17" s="159">
        <v>10</v>
      </c>
      <c r="B17" s="163" t="s">
        <v>95</v>
      </c>
      <c r="C17" s="162">
        <f t="shared" si="0"/>
        <v>21316</v>
      </c>
      <c r="D17" s="161">
        <v>9238</v>
      </c>
      <c r="E17" s="162">
        <v>9047</v>
      </c>
      <c r="F17" s="161">
        <v>8829</v>
      </c>
      <c r="G17" s="162">
        <v>8648</v>
      </c>
      <c r="H17" s="161">
        <v>154</v>
      </c>
      <c r="I17" s="162">
        <v>11924</v>
      </c>
    </row>
    <row r="18" spans="1:9" x14ac:dyDescent="0.25">
      <c r="A18" s="159">
        <v>11</v>
      </c>
      <c r="B18" s="163" t="s">
        <v>96</v>
      </c>
      <c r="C18" s="162">
        <f t="shared" si="0"/>
        <v>5337</v>
      </c>
      <c r="D18" s="161">
        <v>1595</v>
      </c>
      <c r="E18" s="162">
        <v>1385.46</v>
      </c>
      <c r="F18" s="161">
        <v>1348</v>
      </c>
      <c r="G18" s="162">
        <v>1118.05</v>
      </c>
      <c r="H18" s="161">
        <v>204</v>
      </c>
      <c r="I18" s="162">
        <v>3538</v>
      </c>
    </row>
    <row r="19" spans="1:9" x14ac:dyDescent="0.25">
      <c r="A19" s="159">
        <v>12</v>
      </c>
      <c r="B19" s="163" t="s">
        <v>97</v>
      </c>
      <c r="C19" s="162">
        <f t="shared" si="0"/>
        <v>2934</v>
      </c>
      <c r="D19" s="161">
        <v>1236</v>
      </c>
      <c r="E19" s="162">
        <v>1165</v>
      </c>
      <c r="F19" s="161">
        <v>1017</v>
      </c>
      <c r="G19" s="162">
        <v>938</v>
      </c>
      <c r="H19" s="161">
        <v>100</v>
      </c>
      <c r="I19" s="162">
        <v>1598</v>
      </c>
    </row>
    <row r="20" spans="1:9" ht="15.75" x14ac:dyDescent="0.25">
      <c r="A20" s="164"/>
      <c r="B20" s="160" t="s">
        <v>98</v>
      </c>
      <c r="C20" s="165">
        <f t="shared" ref="C20:I20" si="1">SUM(C8:C19)</f>
        <v>140683</v>
      </c>
      <c r="D20" s="165">
        <f t="shared" si="1"/>
        <v>56330</v>
      </c>
      <c r="E20" s="166">
        <f t="shared" si="1"/>
        <v>37127.39</v>
      </c>
      <c r="F20" s="165">
        <f t="shared" si="1"/>
        <v>37206</v>
      </c>
      <c r="G20" s="166">
        <f t="shared" si="1"/>
        <v>32638.679999999997</v>
      </c>
      <c r="H20" s="165">
        <f t="shared" si="1"/>
        <v>1851</v>
      </c>
      <c r="I20" s="166">
        <f t="shared" si="1"/>
        <v>82502</v>
      </c>
    </row>
    <row r="21" spans="1:9" ht="15.75" x14ac:dyDescent="0.25">
      <c r="A21" s="164"/>
      <c r="B21" s="167" t="s">
        <v>99</v>
      </c>
      <c r="C21" s="168"/>
      <c r="D21" s="168"/>
      <c r="E21" s="169"/>
      <c r="F21" s="168"/>
      <c r="G21" s="169"/>
      <c r="H21" s="168"/>
      <c r="I21" s="169"/>
    </row>
    <row r="22" spans="1:9" x14ac:dyDescent="0.25">
      <c r="A22" s="159">
        <v>13</v>
      </c>
      <c r="B22" s="163" t="s">
        <v>100</v>
      </c>
      <c r="C22" s="162">
        <f t="shared" ref="C22:C42" si="2">D22+H22+I22</f>
        <v>304</v>
      </c>
      <c r="D22" s="161">
        <v>8</v>
      </c>
      <c r="E22" s="162">
        <v>0.8</v>
      </c>
      <c r="F22" s="161">
        <v>6</v>
      </c>
      <c r="G22" s="162">
        <v>0.5</v>
      </c>
      <c r="H22" s="161">
        <v>270</v>
      </c>
      <c r="I22" s="162">
        <v>26</v>
      </c>
    </row>
    <row r="23" spans="1:9" x14ac:dyDescent="0.25">
      <c r="A23" s="159">
        <v>14</v>
      </c>
      <c r="B23" s="163" t="s">
        <v>101</v>
      </c>
      <c r="C23" s="162">
        <f t="shared" si="2"/>
        <v>0</v>
      </c>
      <c r="D23" s="161">
        <v>0</v>
      </c>
      <c r="E23" s="162">
        <v>0</v>
      </c>
      <c r="F23" s="161">
        <v>0</v>
      </c>
      <c r="G23" s="162">
        <v>0</v>
      </c>
      <c r="H23" s="161">
        <v>0</v>
      </c>
      <c r="I23" s="162">
        <v>0</v>
      </c>
    </row>
    <row r="24" spans="1:9" x14ac:dyDescent="0.25">
      <c r="A24" s="159">
        <v>15</v>
      </c>
      <c r="B24" s="163" t="s">
        <v>102</v>
      </c>
      <c r="C24" s="162">
        <f t="shared" si="2"/>
        <v>0</v>
      </c>
      <c r="D24" s="161">
        <v>0</v>
      </c>
      <c r="E24" s="162">
        <v>0</v>
      </c>
      <c r="F24" s="161">
        <v>0</v>
      </c>
      <c r="G24" s="162">
        <v>0</v>
      </c>
      <c r="H24" s="161">
        <v>0</v>
      </c>
      <c r="I24" s="162">
        <v>0</v>
      </c>
    </row>
    <row r="25" spans="1:9" x14ac:dyDescent="0.25">
      <c r="A25" s="159">
        <v>16</v>
      </c>
      <c r="B25" s="163" t="s">
        <v>103</v>
      </c>
      <c r="C25" s="162">
        <f t="shared" si="2"/>
        <v>0</v>
      </c>
      <c r="D25" s="161">
        <v>0</v>
      </c>
      <c r="E25" s="162">
        <v>0</v>
      </c>
      <c r="F25" s="161">
        <v>0</v>
      </c>
      <c r="G25" s="162">
        <v>0</v>
      </c>
      <c r="H25" s="161">
        <v>0</v>
      </c>
      <c r="I25" s="162">
        <v>0</v>
      </c>
    </row>
    <row r="26" spans="1:9" x14ac:dyDescent="0.25">
      <c r="A26" s="159">
        <v>17</v>
      </c>
      <c r="B26" s="163" t="s">
        <v>104</v>
      </c>
      <c r="C26" s="162">
        <f t="shared" si="2"/>
        <v>0</v>
      </c>
      <c r="D26" s="161">
        <v>0</v>
      </c>
      <c r="E26" s="162">
        <v>0</v>
      </c>
      <c r="F26" s="161">
        <v>0</v>
      </c>
      <c r="G26" s="162">
        <v>0</v>
      </c>
      <c r="H26" s="161">
        <v>0</v>
      </c>
      <c r="I26" s="162">
        <v>0</v>
      </c>
    </row>
    <row r="27" spans="1:9" x14ac:dyDescent="0.25">
      <c r="A27" s="159">
        <v>18</v>
      </c>
      <c r="B27" s="163" t="s">
        <v>105</v>
      </c>
      <c r="C27" s="162">
        <f t="shared" si="2"/>
        <v>0</v>
      </c>
      <c r="D27" s="161">
        <v>0</v>
      </c>
      <c r="E27" s="162">
        <v>0</v>
      </c>
      <c r="F27" s="161">
        <v>0</v>
      </c>
      <c r="G27" s="162">
        <v>0</v>
      </c>
      <c r="H27" s="161">
        <v>0</v>
      </c>
      <c r="I27" s="162">
        <v>0</v>
      </c>
    </row>
    <row r="28" spans="1:9" x14ac:dyDescent="0.25">
      <c r="A28" s="159">
        <v>19</v>
      </c>
      <c r="B28" s="163" t="s">
        <v>106</v>
      </c>
      <c r="C28" s="162">
        <f t="shared" si="2"/>
        <v>11</v>
      </c>
      <c r="D28" s="161">
        <v>0</v>
      </c>
      <c r="E28" s="162">
        <v>0</v>
      </c>
      <c r="F28" s="161">
        <v>0</v>
      </c>
      <c r="G28" s="162">
        <v>0</v>
      </c>
      <c r="H28" s="161">
        <v>11</v>
      </c>
      <c r="I28" s="162">
        <v>0</v>
      </c>
    </row>
    <row r="29" spans="1:9" x14ac:dyDescent="0.25">
      <c r="A29" s="159">
        <v>20</v>
      </c>
      <c r="B29" s="163" t="s">
        <v>107</v>
      </c>
      <c r="C29" s="162">
        <f t="shared" si="2"/>
        <v>1180</v>
      </c>
      <c r="D29" s="161">
        <v>117</v>
      </c>
      <c r="E29" s="162">
        <v>111.7</v>
      </c>
      <c r="F29" s="161">
        <v>93</v>
      </c>
      <c r="G29" s="162">
        <v>89.15</v>
      </c>
      <c r="H29" s="161">
        <v>334</v>
      </c>
      <c r="I29" s="162">
        <v>729</v>
      </c>
    </row>
    <row r="30" spans="1:9" x14ac:dyDescent="0.25">
      <c r="A30" s="159">
        <v>21</v>
      </c>
      <c r="B30" s="163" t="s">
        <v>108</v>
      </c>
      <c r="C30" s="162">
        <f t="shared" si="2"/>
        <v>1145</v>
      </c>
      <c r="D30" s="161">
        <v>1</v>
      </c>
      <c r="E30" s="162">
        <v>1</v>
      </c>
      <c r="F30" s="161">
        <v>194</v>
      </c>
      <c r="G30" s="162">
        <v>188.26</v>
      </c>
      <c r="H30" s="161">
        <v>163</v>
      </c>
      <c r="I30" s="162">
        <v>981</v>
      </c>
    </row>
    <row r="31" spans="1:9" x14ac:dyDescent="0.25">
      <c r="A31" s="159">
        <v>22</v>
      </c>
      <c r="B31" s="163" t="s">
        <v>109</v>
      </c>
      <c r="C31" s="162">
        <f t="shared" si="2"/>
        <v>77</v>
      </c>
      <c r="D31" s="161">
        <v>15</v>
      </c>
      <c r="E31" s="162">
        <v>13.96</v>
      </c>
      <c r="F31" s="161">
        <v>14</v>
      </c>
      <c r="G31" s="162">
        <v>13.4</v>
      </c>
      <c r="H31" s="161">
        <v>10</v>
      </c>
      <c r="I31" s="162">
        <v>52</v>
      </c>
    </row>
    <row r="32" spans="1:9" x14ac:dyDescent="0.25">
      <c r="A32" s="159">
        <v>23</v>
      </c>
      <c r="B32" s="163" t="s">
        <v>110</v>
      </c>
      <c r="C32" s="162">
        <f t="shared" si="2"/>
        <v>0</v>
      </c>
      <c r="D32" s="161">
        <v>0</v>
      </c>
      <c r="E32" s="162">
        <v>0</v>
      </c>
      <c r="F32" s="161">
        <v>0</v>
      </c>
      <c r="G32" s="162">
        <v>0</v>
      </c>
      <c r="H32" s="161">
        <v>0</v>
      </c>
      <c r="I32" s="162">
        <v>0</v>
      </c>
    </row>
    <row r="33" spans="1:9" x14ac:dyDescent="0.25">
      <c r="A33" s="159">
        <v>24</v>
      </c>
      <c r="B33" s="163" t="s">
        <v>111</v>
      </c>
      <c r="C33" s="162">
        <f t="shared" si="2"/>
        <v>0</v>
      </c>
      <c r="D33" s="161">
        <v>0</v>
      </c>
      <c r="E33" s="162">
        <v>0</v>
      </c>
      <c r="F33" s="161">
        <v>0</v>
      </c>
      <c r="G33" s="162">
        <v>0</v>
      </c>
      <c r="H33" s="161">
        <v>0</v>
      </c>
      <c r="I33" s="162">
        <v>0</v>
      </c>
    </row>
    <row r="34" spans="1:9" x14ac:dyDescent="0.25">
      <c r="A34" s="159">
        <v>25</v>
      </c>
      <c r="B34" s="163" t="s">
        <v>112</v>
      </c>
      <c r="C34" s="162">
        <f t="shared" si="2"/>
        <v>0</v>
      </c>
      <c r="D34" s="161">
        <v>0</v>
      </c>
      <c r="E34" s="162">
        <v>0</v>
      </c>
      <c r="F34" s="161">
        <v>0</v>
      </c>
      <c r="G34" s="162">
        <v>0</v>
      </c>
      <c r="H34" s="161">
        <v>0</v>
      </c>
      <c r="I34" s="162">
        <v>0</v>
      </c>
    </row>
    <row r="35" spans="1:9" x14ac:dyDescent="0.25">
      <c r="A35" s="159">
        <v>26</v>
      </c>
      <c r="B35" s="163" t="s">
        <v>113</v>
      </c>
      <c r="C35" s="162">
        <f t="shared" si="2"/>
        <v>0</v>
      </c>
      <c r="D35" s="161">
        <v>0</v>
      </c>
      <c r="E35" s="162">
        <v>0</v>
      </c>
      <c r="F35" s="161">
        <v>0</v>
      </c>
      <c r="G35" s="162">
        <v>0</v>
      </c>
      <c r="H35" s="161">
        <v>0</v>
      </c>
      <c r="I35" s="162">
        <v>0</v>
      </c>
    </row>
    <row r="36" spans="1:9" x14ac:dyDescent="0.25">
      <c r="A36" s="159">
        <v>27</v>
      </c>
      <c r="B36" s="163" t="s">
        <v>114</v>
      </c>
      <c r="C36" s="162">
        <f t="shared" si="2"/>
        <v>0</v>
      </c>
      <c r="D36" s="161">
        <v>0</v>
      </c>
      <c r="E36" s="162">
        <v>0</v>
      </c>
      <c r="F36" s="161">
        <v>0</v>
      </c>
      <c r="G36" s="162">
        <v>0</v>
      </c>
      <c r="H36" s="161">
        <v>0</v>
      </c>
      <c r="I36" s="162">
        <v>0</v>
      </c>
    </row>
    <row r="37" spans="1:9" x14ac:dyDescent="0.25">
      <c r="A37" s="159">
        <v>28</v>
      </c>
      <c r="B37" s="163" t="s">
        <v>115</v>
      </c>
      <c r="C37" s="162">
        <f t="shared" si="2"/>
        <v>178</v>
      </c>
      <c r="D37" s="161">
        <v>20</v>
      </c>
      <c r="E37" s="162">
        <v>19.97</v>
      </c>
      <c r="F37" s="161">
        <v>20</v>
      </c>
      <c r="G37" s="162">
        <v>19.97</v>
      </c>
      <c r="H37" s="161">
        <v>118</v>
      </c>
      <c r="I37" s="162">
        <v>40</v>
      </c>
    </row>
    <row r="38" spans="1:9" x14ac:dyDescent="0.25">
      <c r="A38" s="159">
        <v>29</v>
      </c>
      <c r="B38" s="163" t="s">
        <v>116</v>
      </c>
      <c r="C38" s="162">
        <f t="shared" si="2"/>
        <v>0</v>
      </c>
      <c r="D38" s="161">
        <v>0</v>
      </c>
      <c r="E38" s="162">
        <v>0</v>
      </c>
      <c r="F38" s="161">
        <v>0</v>
      </c>
      <c r="G38" s="162">
        <v>0</v>
      </c>
      <c r="H38" s="161">
        <v>0</v>
      </c>
      <c r="I38" s="162">
        <v>0</v>
      </c>
    </row>
    <row r="39" spans="1:9" x14ac:dyDescent="0.25">
      <c r="A39" s="159">
        <v>30</v>
      </c>
      <c r="B39" s="163" t="s">
        <v>117</v>
      </c>
      <c r="C39" s="162">
        <f t="shared" si="2"/>
        <v>2</v>
      </c>
      <c r="D39" s="161">
        <v>0</v>
      </c>
      <c r="E39" s="162">
        <v>0</v>
      </c>
      <c r="F39" s="161">
        <v>0</v>
      </c>
      <c r="G39" s="162">
        <v>0</v>
      </c>
      <c r="H39" s="161">
        <v>2</v>
      </c>
      <c r="I39" s="162">
        <v>0</v>
      </c>
    </row>
    <row r="40" spans="1:9" x14ac:dyDescent="0.25">
      <c r="A40" s="159">
        <v>31</v>
      </c>
      <c r="B40" s="163" t="s">
        <v>118</v>
      </c>
      <c r="C40" s="162">
        <f t="shared" si="2"/>
        <v>0</v>
      </c>
      <c r="D40" s="161">
        <v>0</v>
      </c>
      <c r="E40" s="162">
        <v>0</v>
      </c>
      <c r="F40" s="161">
        <v>0</v>
      </c>
      <c r="G40" s="162">
        <v>0</v>
      </c>
      <c r="H40" s="161">
        <v>0</v>
      </c>
      <c r="I40" s="162">
        <v>0</v>
      </c>
    </row>
    <row r="41" spans="1:9" x14ac:dyDescent="0.25">
      <c r="A41" s="159">
        <v>32</v>
      </c>
      <c r="B41" s="163" t="s">
        <v>119</v>
      </c>
      <c r="C41" s="162">
        <f t="shared" si="2"/>
        <v>0</v>
      </c>
      <c r="D41" s="161">
        <v>0</v>
      </c>
      <c r="E41" s="162">
        <v>0</v>
      </c>
      <c r="F41" s="161">
        <v>0</v>
      </c>
      <c r="G41" s="162">
        <v>0</v>
      </c>
      <c r="H41" s="161">
        <v>0</v>
      </c>
      <c r="I41" s="162">
        <v>0</v>
      </c>
    </row>
    <row r="42" spans="1:9" x14ac:dyDescent="0.25">
      <c r="A42" s="159">
        <v>33</v>
      </c>
      <c r="B42" s="163" t="s">
        <v>120</v>
      </c>
      <c r="C42" s="162">
        <f t="shared" si="2"/>
        <v>22</v>
      </c>
      <c r="D42" s="161">
        <v>0</v>
      </c>
      <c r="E42" s="162">
        <v>0</v>
      </c>
      <c r="F42" s="161">
        <v>3</v>
      </c>
      <c r="G42" s="162">
        <v>1.5</v>
      </c>
      <c r="H42" s="161">
        <v>1</v>
      </c>
      <c r="I42" s="162">
        <v>21</v>
      </c>
    </row>
    <row r="43" spans="1:9" x14ac:dyDescent="0.25">
      <c r="A43" s="159">
        <v>34</v>
      </c>
      <c r="B43" s="163" t="s">
        <v>121</v>
      </c>
      <c r="C43" s="161">
        <v>0</v>
      </c>
      <c r="D43" s="161">
        <v>0</v>
      </c>
      <c r="E43" s="162">
        <v>0</v>
      </c>
      <c r="F43" s="161">
        <v>0</v>
      </c>
      <c r="G43" s="162">
        <v>0</v>
      </c>
      <c r="H43" s="161">
        <v>0</v>
      </c>
      <c r="I43" s="162">
        <v>0</v>
      </c>
    </row>
    <row r="44" spans="1:9" x14ac:dyDescent="0.25">
      <c r="A44" s="159">
        <v>35</v>
      </c>
      <c r="B44" s="163" t="s">
        <v>122</v>
      </c>
      <c r="C44" s="161">
        <v>0</v>
      </c>
      <c r="D44" s="161">
        <v>0</v>
      </c>
      <c r="E44" s="162">
        <v>0</v>
      </c>
      <c r="F44" s="161">
        <v>0</v>
      </c>
      <c r="G44" s="162">
        <v>0</v>
      </c>
      <c r="H44" s="161">
        <v>0</v>
      </c>
      <c r="I44" s="162">
        <v>0</v>
      </c>
    </row>
    <row r="45" spans="1:9" x14ac:dyDescent="0.25">
      <c r="A45" s="159">
        <v>36</v>
      </c>
      <c r="B45" s="163" t="s">
        <v>123</v>
      </c>
      <c r="C45" s="161">
        <v>0</v>
      </c>
      <c r="D45" s="161">
        <v>0</v>
      </c>
      <c r="E45" s="162">
        <v>0</v>
      </c>
      <c r="F45" s="161">
        <v>0</v>
      </c>
      <c r="G45" s="162">
        <v>0</v>
      </c>
      <c r="H45" s="161">
        <v>0</v>
      </c>
      <c r="I45" s="162">
        <v>0</v>
      </c>
    </row>
    <row r="46" spans="1:9" x14ac:dyDescent="0.25">
      <c r="A46" s="159">
        <v>37</v>
      </c>
      <c r="B46" s="163" t="s">
        <v>124</v>
      </c>
      <c r="C46" s="161">
        <v>0</v>
      </c>
      <c r="D46" s="161">
        <v>0</v>
      </c>
      <c r="E46" s="162">
        <v>0</v>
      </c>
      <c r="F46" s="161">
        <v>0</v>
      </c>
      <c r="G46" s="162">
        <v>0</v>
      </c>
      <c r="H46" s="161">
        <v>0</v>
      </c>
      <c r="I46" s="162">
        <v>0</v>
      </c>
    </row>
    <row r="47" spans="1:9" ht="15.75" x14ac:dyDescent="0.25">
      <c r="A47" s="164"/>
      <c r="B47" s="160" t="s">
        <v>125</v>
      </c>
      <c r="C47" s="165">
        <f t="shared" ref="C47:I47" si="3">SUM(C21:C46)</f>
        <v>2919</v>
      </c>
      <c r="D47" s="165">
        <f t="shared" si="3"/>
        <v>161</v>
      </c>
      <c r="E47" s="166">
        <f t="shared" si="3"/>
        <v>147.43</v>
      </c>
      <c r="F47" s="165">
        <f t="shared" si="3"/>
        <v>330</v>
      </c>
      <c r="G47" s="166">
        <f t="shared" si="3"/>
        <v>312.77999999999997</v>
      </c>
      <c r="H47" s="165">
        <f t="shared" si="3"/>
        <v>909</v>
      </c>
      <c r="I47" s="166">
        <f t="shared" si="3"/>
        <v>1849</v>
      </c>
    </row>
    <row r="48" spans="1:9" ht="15.75" x14ac:dyDescent="0.25">
      <c r="A48" s="164"/>
      <c r="B48" s="160" t="s">
        <v>126</v>
      </c>
      <c r="C48" s="165">
        <f t="shared" ref="C48:I48" si="4">SUM(C20,C47)</f>
        <v>143602</v>
      </c>
      <c r="D48" s="165">
        <f t="shared" si="4"/>
        <v>56491</v>
      </c>
      <c r="E48" s="166">
        <f t="shared" si="4"/>
        <v>37274.82</v>
      </c>
      <c r="F48" s="165">
        <f t="shared" si="4"/>
        <v>37536</v>
      </c>
      <c r="G48" s="166">
        <f t="shared" si="4"/>
        <v>32951.46</v>
      </c>
      <c r="H48" s="165">
        <f t="shared" si="4"/>
        <v>2760</v>
      </c>
      <c r="I48" s="166">
        <f t="shared" si="4"/>
        <v>84351</v>
      </c>
    </row>
    <row r="49" spans="1:9" ht="15.75" x14ac:dyDescent="0.25">
      <c r="A49" s="164"/>
      <c r="B49" s="167" t="s">
        <v>127</v>
      </c>
      <c r="C49" s="168"/>
      <c r="D49" s="168"/>
      <c r="E49" s="169"/>
      <c r="F49" s="168"/>
      <c r="G49" s="169"/>
      <c r="H49" s="168"/>
      <c r="I49" s="169"/>
    </row>
    <row r="50" spans="1:9" x14ac:dyDescent="0.25">
      <c r="A50" s="159">
        <v>38</v>
      </c>
      <c r="B50" s="163" t="s">
        <v>128</v>
      </c>
      <c r="C50" s="162">
        <f t="shared" ref="C50:C51" si="5">D50+H50+I50</f>
        <v>16856</v>
      </c>
      <c r="D50" s="161">
        <v>3613</v>
      </c>
      <c r="E50" s="162">
        <v>2876</v>
      </c>
      <c r="F50" s="161">
        <v>3232</v>
      </c>
      <c r="G50" s="162">
        <v>2564.1</v>
      </c>
      <c r="H50" s="161">
        <v>41</v>
      </c>
      <c r="I50" s="162">
        <v>13202</v>
      </c>
    </row>
    <row r="51" spans="1:9" x14ac:dyDescent="0.25">
      <c r="A51" s="159">
        <v>39</v>
      </c>
      <c r="B51" s="163" t="s">
        <v>129</v>
      </c>
      <c r="C51" s="162">
        <f t="shared" si="5"/>
        <v>10473</v>
      </c>
      <c r="D51" s="161">
        <v>3587</v>
      </c>
      <c r="E51" s="162">
        <v>2858</v>
      </c>
      <c r="F51" s="161">
        <v>3418</v>
      </c>
      <c r="G51" s="162">
        <v>2744</v>
      </c>
      <c r="H51" s="161">
        <v>32</v>
      </c>
      <c r="I51" s="162">
        <v>6854</v>
      </c>
    </row>
    <row r="52" spans="1:9" ht="15.75" x14ac:dyDescent="0.25">
      <c r="A52" s="164"/>
      <c r="B52" s="160" t="s">
        <v>130</v>
      </c>
      <c r="C52" s="165">
        <f t="shared" ref="C52:I52" si="6">SUM(C49:C51)</f>
        <v>27329</v>
      </c>
      <c r="D52" s="165">
        <f t="shared" si="6"/>
        <v>7200</v>
      </c>
      <c r="E52" s="166">
        <f t="shared" si="6"/>
        <v>5734</v>
      </c>
      <c r="F52" s="165">
        <f t="shared" si="6"/>
        <v>6650</v>
      </c>
      <c r="G52" s="166">
        <f t="shared" si="6"/>
        <v>5308.1</v>
      </c>
      <c r="H52" s="165">
        <f t="shared" si="6"/>
        <v>73</v>
      </c>
      <c r="I52" s="166">
        <f t="shared" si="6"/>
        <v>20056</v>
      </c>
    </row>
    <row r="53" spans="1:9" ht="15.75" x14ac:dyDescent="0.25">
      <c r="A53" s="164"/>
      <c r="B53" s="167" t="s">
        <v>131</v>
      </c>
      <c r="C53" s="168"/>
      <c r="D53" s="168"/>
      <c r="E53" s="169"/>
      <c r="F53" s="168"/>
      <c r="G53" s="169"/>
      <c r="H53" s="168"/>
      <c r="I53" s="169"/>
    </row>
    <row r="54" spans="1:9" x14ac:dyDescent="0.25">
      <c r="A54" s="159">
        <v>40</v>
      </c>
      <c r="B54" s="163" t="s">
        <v>132</v>
      </c>
      <c r="C54" s="161">
        <v>0</v>
      </c>
      <c r="D54" s="161">
        <v>0</v>
      </c>
      <c r="E54" s="162">
        <v>0</v>
      </c>
      <c r="F54" s="161">
        <v>0</v>
      </c>
      <c r="G54" s="162">
        <v>0</v>
      </c>
      <c r="H54" s="161">
        <v>0</v>
      </c>
      <c r="I54" s="162">
        <v>0</v>
      </c>
    </row>
    <row r="55" spans="1:9" x14ac:dyDescent="0.25">
      <c r="A55" s="159">
        <v>41</v>
      </c>
      <c r="B55" s="163" t="s">
        <v>133</v>
      </c>
      <c r="C55" s="161">
        <v>0</v>
      </c>
      <c r="D55" s="161">
        <v>0</v>
      </c>
      <c r="E55" s="162">
        <v>0</v>
      </c>
      <c r="F55" s="161">
        <v>0</v>
      </c>
      <c r="G55" s="162">
        <v>0</v>
      </c>
      <c r="H55" s="161">
        <v>0</v>
      </c>
      <c r="I55" s="162">
        <v>0</v>
      </c>
    </row>
    <row r="56" spans="1:9" ht="15.75" x14ac:dyDescent="0.25">
      <c r="A56" s="164"/>
      <c r="B56" s="160" t="s">
        <v>134</v>
      </c>
      <c r="C56" s="165">
        <f t="shared" ref="C56:I56" si="7">SUM(C53:C55)</f>
        <v>0</v>
      </c>
      <c r="D56" s="165">
        <f t="shared" si="7"/>
        <v>0</v>
      </c>
      <c r="E56" s="166">
        <f t="shared" si="7"/>
        <v>0</v>
      </c>
      <c r="F56" s="165">
        <f t="shared" si="7"/>
        <v>0</v>
      </c>
      <c r="G56" s="166">
        <f t="shared" si="7"/>
        <v>0</v>
      </c>
      <c r="H56" s="165">
        <f t="shared" si="7"/>
        <v>0</v>
      </c>
      <c r="I56" s="166">
        <f t="shared" si="7"/>
        <v>0</v>
      </c>
    </row>
    <row r="57" spans="1:9" ht="15.75" x14ac:dyDescent="0.25">
      <c r="A57" s="164"/>
      <c r="B57" s="167" t="s">
        <v>135</v>
      </c>
      <c r="C57" s="168"/>
      <c r="D57" s="168"/>
      <c r="E57" s="169"/>
      <c r="F57" s="168"/>
      <c r="G57" s="169"/>
      <c r="H57" s="168"/>
      <c r="I57" s="169"/>
    </row>
    <row r="58" spans="1:9" x14ac:dyDescent="0.25">
      <c r="A58" s="159">
        <v>42</v>
      </c>
      <c r="B58" s="163" t="s">
        <v>136</v>
      </c>
      <c r="C58" s="162">
        <f t="shared" ref="C58" si="8">D58+H58+I58</f>
        <v>1147</v>
      </c>
      <c r="D58" s="161">
        <v>21</v>
      </c>
      <c r="E58" s="162">
        <v>20</v>
      </c>
      <c r="F58" s="161">
        <v>21</v>
      </c>
      <c r="G58" s="162">
        <v>20</v>
      </c>
      <c r="H58" s="161">
        <v>1</v>
      </c>
      <c r="I58" s="162">
        <v>1125</v>
      </c>
    </row>
    <row r="59" spans="1:9" x14ac:dyDescent="0.25">
      <c r="A59" s="159">
        <v>43</v>
      </c>
      <c r="B59" s="163" t="s">
        <v>137</v>
      </c>
      <c r="C59" s="161">
        <v>0</v>
      </c>
      <c r="D59" s="161">
        <v>0</v>
      </c>
      <c r="E59" s="162">
        <v>0</v>
      </c>
      <c r="F59" s="161">
        <v>0</v>
      </c>
      <c r="G59" s="162">
        <v>0</v>
      </c>
      <c r="H59" s="161">
        <v>0</v>
      </c>
      <c r="I59" s="162">
        <v>0</v>
      </c>
    </row>
    <row r="60" spans="1:9" x14ac:dyDescent="0.25">
      <c r="A60" s="159">
        <v>44</v>
      </c>
      <c r="B60" s="163" t="s">
        <v>138</v>
      </c>
      <c r="C60" s="161">
        <v>0</v>
      </c>
      <c r="D60" s="161">
        <v>0</v>
      </c>
      <c r="E60" s="162">
        <v>0</v>
      </c>
      <c r="F60" s="161">
        <v>0</v>
      </c>
      <c r="G60" s="162">
        <v>0</v>
      </c>
      <c r="H60" s="161">
        <v>0</v>
      </c>
      <c r="I60" s="162">
        <v>0</v>
      </c>
    </row>
    <row r="61" spans="1:9" x14ac:dyDescent="0.25">
      <c r="A61" s="159">
        <v>45</v>
      </c>
      <c r="B61" s="163" t="s">
        <v>139</v>
      </c>
      <c r="C61" s="161">
        <v>0</v>
      </c>
      <c r="D61" s="161">
        <v>0</v>
      </c>
      <c r="E61" s="162">
        <v>0</v>
      </c>
      <c r="F61" s="161">
        <v>0</v>
      </c>
      <c r="G61" s="162">
        <v>0</v>
      </c>
      <c r="H61" s="161">
        <v>0</v>
      </c>
      <c r="I61" s="162">
        <v>0</v>
      </c>
    </row>
    <row r="62" spans="1:9" x14ac:dyDescent="0.25">
      <c r="A62" s="159">
        <v>46</v>
      </c>
      <c r="B62" s="163" t="s">
        <v>140</v>
      </c>
      <c r="C62" s="161">
        <v>0</v>
      </c>
      <c r="D62" s="161">
        <v>0</v>
      </c>
      <c r="E62" s="162">
        <v>0</v>
      </c>
      <c r="F62" s="161">
        <v>0</v>
      </c>
      <c r="G62" s="162">
        <v>0</v>
      </c>
      <c r="H62" s="161">
        <v>0</v>
      </c>
      <c r="I62" s="162">
        <v>0</v>
      </c>
    </row>
    <row r="63" spans="1:9" x14ac:dyDescent="0.25">
      <c r="A63" s="159">
        <v>47</v>
      </c>
      <c r="B63" s="163" t="s">
        <v>141</v>
      </c>
      <c r="C63" s="161">
        <v>0</v>
      </c>
      <c r="D63" s="161">
        <v>0</v>
      </c>
      <c r="E63" s="162">
        <v>0</v>
      </c>
      <c r="F63" s="161">
        <v>0</v>
      </c>
      <c r="G63" s="162">
        <v>0</v>
      </c>
      <c r="H63" s="161">
        <v>0</v>
      </c>
      <c r="I63" s="162">
        <v>0</v>
      </c>
    </row>
    <row r="64" spans="1:9" x14ac:dyDescent="0.25">
      <c r="A64" s="159">
        <v>48</v>
      </c>
      <c r="B64" s="163" t="s">
        <v>142</v>
      </c>
      <c r="C64" s="161">
        <v>0</v>
      </c>
      <c r="D64" s="161">
        <v>0</v>
      </c>
      <c r="E64" s="162">
        <v>0</v>
      </c>
      <c r="F64" s="161">
        <v>0</v>
      </c>
      <c r="G64" s="162">
        <v>0</v>
      </c>
      <c r="H64" s="161">
        <v>0</v>
      </c>
      <c r="I64" s="162">
        <v>0</v>
      </c>
    </row>
    <row r="65" spans="1:9" x14ac:dyDescent="0.25">
      <c r="A65" s="159">
        <v>49</v>
      </c>
      <c r="B65" s="163" t="s">
        <v>143</v>
      </c>
      <c r="C65" s="161">
        <v>0</v>
      </c>
      <c r="D65" s="161">
        <v>0</v>
      </c>
      <c r="E65" s="162">
        <v>0</v>
      </c>
      <c r="F65" s="161">
        <v>0</v>
      </c>
      <c r="G65" s="162">
        <v>0</v>
      </c>
      <c r="H65" s="161">
        <v>0</v>
      </c>
      <c r="I65" s="162">
        <v>0</v>
      </c>
    </row>
    <row r="66" spans="1:9" x14ac:dyDescent="0.25">
      <c r="A66" s="159">
        <v>50</v>
      </c>
      <c r="B66" s="163" t="s">
        <v>144</v>
      </c>
      <c r="C66" s="161">
        <v>0</v>
      </c>
      <c r="D66" s="161">
        <v>0</v>
      </c>
      <c r="E66" s="162">
        <v>0</v>
      </c>
      <c r="F66" s="161">
        <v>0</v>
      </c>
      <c r="G66" s="162">
        <v>0</v>
      </c>
      <c r="H66" s="161">
        <v>0</v>
      </c>
      <c r="I66" s="162">
        <v>0</v>
      </c>
    </row>
    <row r="67" spans="1:9" ht="15.75" x14ac:dyDescent="0.25">
      <c r="A67" s="164"/>
      <c r="B67" s="160" t="s">
        <v>145</v>
      </c>
      <c r="C67" s="165">
        <f t="shared" ref="C67:I67" si="9">SUM(C57:C66)</f>
        <v>1147</v>
      </c>
      <c r="D67" s="165">
        <f t="shared" si="9"/>
        <v>21</v>
      </c>
      <c r="E67" s="166">
        <f t="shared" si="9"/>
        <v>20</v>
      </c>
      <c r="F67" s="165">
        <f t="shared" si="9"/>
        <v>21</v>
      </c>
      <c r="G67" s="166">
        <f t="shared" si="9"/>
        <v>20</v>
      </c>
      <c r="H67" s="165">
        <f t="shared" si="9"/>
        <v>1</v>
      </c>
      <c r="I67" s="166">
        <f t="shared" si="9"/>
        <v>1125</v>
      </c>
    </row>
    <row r="68" spans="1:9" ht="15.75" x14ac:dyDescent="0.25">
      <c r="A68" s="164"/>
      <c r="B68" s="167" t="s">
        <v>146</v>
      </c>
      <c r="C68" s="168"/>
      <c r="D68" s="168"/>
      <c r="E68" s="169"/>
      <c r="F68" s="168"/>
      <c r="G68" s="169"/>
      <c r="H68" s="168"/>
      <c r="I68" s="169"/>
    </row>
    <row r="69" spans="1:9" x14ac:dyDescent="0.25">
      <c r="A69" s="159">
        <v>51</v>
      </c>
      <c r="B69" s="163" t="s">
        <v>147</v>
      </c>
      <c r="C69" s="161">
        <v>0</v>
      </c>
      <c r="D69" s="161">
        <v>0</v>
      </c>
      <c r="E69" s="162">
        <v>0</v>
      </c>
      <c r="F69" s="161">
        <v>0</v>
      </c>
      <c r="G69" s="162">
        <v>0</v>
      </c>
      <c r="H69" s="161">
        <v>0</v>
      </c>
      <c r="I69" s="162">
        <v>0</v>
      </c>
    </row>
    <row r="70" spans="1:9" x14ac:dyDescent="0.25">
      <c r="A70" s="159">
        <v>52</v>
      </c>
      <c r="B70" s="163" t="s">
        <v>148</v>
      </c>
      <c r="C70" s="161">
        <v>0</v>
      </c>
      <c r="D70" s="161">
        <v>0</v>
      </c>
      <c r="E70" s="162">
        <v>0</v>
      </c>
      <c r="F70" s="161">
        <v>0</v>
      </c>
      <c r="G70" s="162">
        <v>0</v>
      </c>
      <c r="H70" s="161">
        <v>0</v>
      </c>
      <c r="I70" s="162">
        <v>0</v>
      </c>
    </row>
    <row r="71" spans="1:9" x14ac:dyDescent="0.25">
      <c r="A71" s="159">
        <v>53</v>
      </c>
      <c r="B71" s="163" t="s">
        <v>149</v>
      </c>
      <c r="C71" s="161">
        <v>0</v>
      </c>
      <c r="D71" s="161">
        <v>0</v>
      </c>
      <c r="E71" s="162">
        <v>0</v>
      </c>
      <c r="F71" s="161">
        <v>0</v>
      </c>
      <c r="G71" s="162">
        <v>0</v>
      </c>
      <c r="H71" s="161">
        <v>0</v>
      </c>
      <c r="I71" s="162">
        <v>0</v>
      </c>
    </row>
    <row r="72" spans="1:9" ht="15.75" x14ac:dyDescent="0.25">
      <c r="A72" s="164"/>
      <c r="B72" s="160" t="s">
        <v>150</v>
      </c>
      <c r="C72" s="165">
        <f t="shared" ref="C72:I72" si="10">SUM(C68:C71)</f>
        <v>0</v>
      </c>
      <c r="D72" s="165">
        <f t="shared" si="10"/>
        <v>0</v>
      </c>
      <c r="E72" s="166">
        <f t="shared" si="10"/>
        <v>0</v>
      </c>
      <c r="F72" s="165">
        <f t="shared" si="10"/>
        <v>0</v>
      </c>
      <c r="G72" s="166">
        <f t="shared" si="10"/>
        <v>0</v>
      </c>
      <c r="H72" s="165">
        <f t="shared" si="10"/>
        <v>0</v>
      </c>
      <c r="I72" s="166">
        <f t="shared" si="10"/>
        <v>0</v>
      </c>
    </row>
    <row r="73" spans="1:9" ht="15.75" x14ac:dyDescent="0.25">
      <c r="A73" s="164"/>
      <c r="B73" s="160" t="s">
        <v>49</v>
      </c>
      <c r="C73" s="165">
        <f t="shared" ref="C73:I73" si="11">SUM(C48,C52,C56,C67,C72)</f>
        <v>172078</v>
      </c>
      <c r="D73" s="165">
        <f t="shared" si="11"/>
        <v>63712</v>
      </c>
      <c r="E73" s="166">
        <f t="shared" si="11"/>
        <v>43028.82</v>
      </c>
      <c r="F73" s="165">
        <f t="shared" si="11"/>
        <v>44207</v>
      </c>
      <c r="G73" s="166">
        <f t="shared" si="11"/>
        <v>38279.56</v>
      </c>
      <c r="H73" s="165">
        <f t="shared" si="11"/>
        <v>2834</v>
      </c>
      <c r="I73" s="166">
        <f t="shared" si="11"/>
        <v>105532</v>
      </c>
    </row>
  </sheetData>
  <mergeCells count="14">
    <mergeCell ref="B21:I21"/>
    <mergeCell ref="B49:I49"/>
    <mergeCell ref="B53:I53"/>
    <mergeCell ref="B57:I57"/>
    <mergeCell ref="B68:I68"/>
    <mergeCell ref="A1:I1"/>
    <mergeCell ref="A2:I2"/>
    <mergeCell ref="A3:I3"/>
    <mergeCell ref="E4:G4"/>
    <mergeCell ref="H4:I4"/>
    <mergeCell ref="A5:A6"/>
    <mergeCell ref="B5:B6"/>
    <mergeCell ref="D5:E5"/>
    <mergeCell ref="F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F2FF-CDF0-4AFE-9AC3-159817F3B725}">
  <dimension ref="A1:R42"/>
  <sheetViews>
    <sheetView workbookViewId="0">
      <selection sqref="A1:R1048576"/>
    </sheetView>
  </sheetViews>
  <sheetFormatPr defaultRowHeight="15" x14ac:dyDescent="0.25"/>
  <cols>
    <col min="1" max="1" width="5.7109375" bestFit="1" customWidth="1"/>
    <col min="2" max="2" width="9.7109375" customWidth="1"/>
    <col min="3" max="3" width="33.28515625" bestFit="1" customWidth="1"/>
    <col min="4" max="16" width="9.85546875" customWidth="1"/>
    <col min="17" max="17" width="9.7109375" bestFit="1" customWidth="1"/>
    <col min="18" max="18" width="9.85546875" customWidth="1"/>
  </cols>
  <sheetData>
    <row r="1" spans="1:18" ht="15.75" x14ac:dyDescent="0.25">
      <c r="Q1" s="16" t="s">
        <v>0</v>
      </c>
      <c r="R1" s="17"/>
    </row>
    <row r="2" spans="1:18" x14ac:dyDescent="0.25">
      <c r="A2" s="18" t="s">
        <v>50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</row>
    <row r="3" spans="1:18" ht="15.75" x14ac:dyDescent="0.25">
      <c r="A3" s="21" t="s">
        <v>51</v>
      </c>
      <c r="B3" s="21" t="s">
        <v>52</v>
      </c>
      <c r="C3" s="21" t="s">
        <v>53</v>
      </c>
      <c r="D3" s="22" t="s">
        <v>54</v>
      </c>
      <c r="E3" s="23"/>
      <c r="F3" s="24"/>
      <c r="G3" s="22" t="s">
        <v>55</v>
      </c>
      <c r="H3" s="23"/>
      <c r="I3" s="24"/>
      <c r="J3" s="22" t="s">
        <v>56</v>
      </c>
      <c r="K3" s="23"/>
      <c r="L3" s="24"/>
      <c r="M3" s="22" t="s">
        <v>57</v>
      </c>
      <c r="N3" s="23"/>
      <c r="O3" s="24"/>
      <c r="P3" s="22" t="s">
        <v>58</v>
      </c>
      <c r="Q3" s="23"/>
      <c r="R3" s="24"/>
    </row>
    <row r="4" spans="1:18" ht="15.75" x14ac:dyDescent="0.25">
      <c r="A4" s="25"/>
      <c r="B4" s="25"/>
      <c r="C4" s="25"/>
      <c r="D4" s="26" t="s">
        <v>59</v>
      </c>
      <c r="E4" s="27"/>
      <c r="F4" s="28"/>
      <c r="G4" s="26" t="s">
        <v>60</v>
      </c>
      <c r="H4" s="27"/>
      <c r="I4" s="28"/>
      <c r="J4" s="26" t="s">
        <v>61</v>
      </c>
      <c r="K4" s="27"/>
      <c r="L4" s="28"/>
      <c r="M4" s="26" t="s">
        <v>62</v>
      </c>
      <c r="N4" s="27"/>
      <c r="O4" s="28"/>
      <c r="P4" s="26"/>
      <c r="Q4" s="27"/>
      <c r="R4" s="28"/>
    </row>
    <row r="5" spans="1:18" ht="47.25" x14ac:dyDescent="0.25">
      <c r="A5" s="29"/>
      <c r="B5" s="29"/>
      <c r="C5" s="29"/>
      <c r="D5" s="30" t="s">
        <v>63</v>
      </c>
      <c r="E5" s="30" t="s">
        <v>64</v>
      </c>
      <c r="F5" s="30" t="s">
        <v>65</v>
      </c>
      <c r="G5" s="30" t="s">
        <v>63</v>
      </c>
      <c r="H5" s="30" t="s">
        <v>64</v>
      </c>
      <c r="I5" s="30" t="s">
        <v>65</v>
      </c>
      <c r="J5" s="30" t="s">
        <v>63</v>
      </c>
      <c r="K5" s="30" t="s">
        <v>64</v>
      </c>
      <c r="L5" s="30" t="s">
        <v>65</v>
      </c>
      <c r="M5" s="30" t="s">
        <v>63</v>
      </c>
      <c r="N5" s="30" t="s">
        <v>64</v>
      </c>
      <c r="O5" s="30" t="s">
        <v>65</v>
      </c>
      <c r="P5" s="30" t="s">
        <v>63</v>
      </c>
      <c r="Q5" s="30" t="s">
        <v>64</v>
      </c>
      <c r="R5" s="30" t="s">
        <v>65</v>
      </c>
    </row>
    <row r="6" spans="1:18" ht="15.75" x14ac:dyDescent="0.25">
      <c r="A6" s="31"/>
      <c r="B6" s="32" t="s">
        <v>66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5"/>
    </row>
    <row r="7" spans="1:18" ht="15.75" x14ac:dyDescent="0.25">
      <c r="A7" s="31">
        <v>1</v>
      </c>
      <c r="B7" s="36"/>
      <c r="C7" s="31" t="s">
        <v>12</v>
      </c>
      <c r="D7" s="36">
        <v>502</v>
      </c>
      <c r="E7" s="36">
        <v>2.0499999999999998</v>
      </c>
      <c r="F7" s="36">
        <v>2.0499999999999998</v>
      </c>
      <c r="G7" s="36">
        <v>4401</v>
      </c>
      <c r="H7" s="36">
        <v>119.77</v>
      </c>
      <c r="I7" s="36">
        <v>119.56</v>
      </c>
      <c r="J7" s="36">
        <v>2923</v>
      </c>
      <c r="K7" s="36">
        <v>246.59</v>
      </c>
      <c r="L7" s="36">
        <v>246.47</v>
      </c>
      <c r="M7" s="36">
        <v>0</v>
      </c>
      <c r="N7" s="36">
        <v>0</v>
      </c>
      <c r="O7" s="36">
        <v>0</v>
      </c>
      <c r="P7" s="37">
        <v>7826</v>
      </c>
      <c r="Q7" s="37">
        <v>368.4</v>
      </c>
      <c r="R7" s="37">
        <v>368.07</v>
      </c>
    </row>
    <row r="8" spans="1:18" ht="15.75" x14ac:dyDescent="0.25">
      <c r="A8" s="31">
        <v>2</v>
      </c>
      <c r="B8" s="36"/>
      <c r="C8" s="31" t="s">
        <v>13</v>
      </c>
      <c r="D8" s="36">
        <v>1110</v>
      </c>
      <c r="E8" s="36">
        <v>4.92</v>
      </c>
      <c r="F8" s="36">
        <v>4.76</v>
      </c>
      <c r="G8" s="36">
        <v>5443</v>
      </c>
      <c r="H8" s="36">
        <v>128.24</v>
      </c>
      <c r="I8" s="36">
        <v>126.9</v>
      </c>
      <c r="J8" s="36">
        <v>2112</v>
      </c>
      <c r="K8" s="36">
        <v>180.78</v>
      </c>
      <c r="L8" s="36">
        <v>180.4</v>
      </c>
      <c r="M8" s="36">
        <v>113</v>
      </c>
      <c r="N8" s="36">
        <v>21.24</v>
      </c>
      <c r="O8" s="36">
        <v>21.24</v>
      </c>
      <c r="P8" s="37">
        <v>8778</v>
      </c>
      <c r="Q8" s="37">
        <v>335.18</v>
      </c>
      <c r="R8" s="37">
        <v>333.3</v>
      </c>
    </row>
    <row r="9" spans="1:18" ht="15.75" x14ac:dyDescent="0.25">
      <c r="A9" s="31">
        <v>3</v>
      </c>
      <c r="B9" s="36"/>
      <c r="C9" s="31" t="s">
        <v>16</v>
      </c>
      <c r="D9" s="36">
        <v>386</v>
      </c>
      <c r="E9" s="36">
        <v>1</v>
      </c>
      <c r="F9" s="36">
        <v>1</v>
      </c>
      <c r="G9" s="36">
        <v>1698</v>
      </c>
      <c r="H9" s="36">
        <v>43.69</v>
      </c>
      <c r="I9" s="36">
        <v>43.61</v>
      </c>
      <c r="J9" s="36">
        <v>778</v>
      </c>
      <c r="K9" s="36">
        <v>67.569999999999993</v>
      </c>
      <c r="L9" s="36">
        <v>67.459999999999994</v>
      </c>
      <c r="M9" s="36">
        <v>0</v>
      </c>
      <c r="N9" s="36">
        <v>0</v>
      </c>
      <c r="O9" s="36">
        <v>0</v>
      </c>
      <c r="P9" s="37">
        <v>2862</v>
      </c>
      <c r="Q9" s="37">
        <v>112.26</v>
      </c>
      <c r="R9" s="37">
        <v>112.07</v>
      </c>
    </row>
    <row r="10" spans="1:18" ht="15.75" x14ac:dyDescent="0.25">
      <c r="A10" s="31">
        <v>4</v>
      </c>
      <c r="B10" s="36"/>
      <c r="C10" s="31" t="s">
        <v>17</v>
      </c>
      <c r="D10" s="36">
        <v>96</v>
      </c>
      <c r="E10" s="36">
        <v>0.37</v>
      </c>
      <c r="F10" s="36">
        <v>0.3</v>
      </c>
      <c r="G10" s="36">
        <v>1002</v>
      </c>
      <c r="H10" s="36">
        <v>19.93</v>
      </c>
      <c r="I10" s="36">
        <v>18.3</v>
      </c>
      <c r="J10" s="36">
        <v>345</v>
      </c>
      <c r="K10" s="36">
        <v>29.34</v>
      </c>
      <c r="L10" s="36">
        <v>26.54</v>
      </c>
      <c r="M10" s="36">
        <v>0</v>
      </c>
      <c r="N10" s="36">
        <v>0</v>
      </c>
      <c r="O10" s="36">
        <v>0</v>
      </c>
      <c r="P10" s="37">
        <v>1443</v>
      </c>
      <c r="Q10" s="37">
        <v>49.64</v>
      </c>
      <c r="R10" s="37">
        <v>45.15</v>
      </c>
    </row>
    <row r="11" spans="1:18" ht="15.75" x14ac:dyDescent="0.25">
      <c r="A11" s="31">
        <v>5</v>
      </c>
      <c r="B11" s="36"/>
      <c r="C11" s="31" t="s">
        <v>18</v>
      </c>
      <c r="D11" s="36">
        <v>38</v>
      </c>
      <c r="E11" s="36">
        <v>0.17</v>
      </c>
      <c r="F11" s="36">
        <v>0.17</v>
      </c>
      <c r="G11" s="36">
        <v>187</v>
      </c>
      <c r="H11" s="36">
        <v>4.72</v>
      </c>
      <c r="I11" s="36">
        <v>4.7</v>
      </c>
      <c r="J11" s="36">
        <v>131</v>
      </c>
      <c r="K11" s="36">
        <v>10.74</v>
      </c>
      <c r="L11" s="36">
        <v>10.74</v>
      </c>
      <c r="M11" s="36">
        <v>0</v>
      </c>
      <c r="N11" s="36">
        <v>0</v>
      </c>
      <c r="O11" s="36">
        <v>0</v>
      </c>
      <c r="P11" s="37">
        <v>356</v>
      </c>
      <c r="Q11" s="37">
        <v>15.63</v>
      </c>
      <c r="R11" s="37">
        <v>15.61</v>
      </c>
    </row>
    <row r="12" spans="1:18" ht="15.75" x14ac:dyDescent="0.25">
      <c r="A12" s="31">
        <v>6</v>
      </c>
      <c r="B12" s="36"/>
      <c r="C12" s="31" t="s">
        <v>19</v>
      </c>
      <c r="D12" s="36">
        <v>56</v>
      </c>
      <c r="E12" s="36">
        <v>0.26</v>
      </c>
      <c r="F12" s="36">
        <v>0.26</v>
      </c>
      <c r="G12" s="36">
        <v>244</v>
      </c>
      <c r="H12" s="36">
        <v>6.04</v>
      </c>
      <c r="I12" s="36">
        <v>6.04</v>
      </c>
      <c r="J12" s="36">
        <v>81</v>
      </c>
      <c r="K12" s="36">
        <v>6.23</v>
      </c>
      <c r="L12" s="36">
        <v>6.23</v>
      </c>
      <c r="M12" s="36">
        <v>5</v>
      </c>
      <c r="N12" s="36">
        <v>0.66</v>
      </c>
      <c r="O12" s="36">
        <v>0.66</v>
      </c>
      <c r="P12" s="37">
        <v>386</v>
      </c>
      <c r="Q12" s="37">
        <v>13.19</v>
      </c>
      <c r="R12" s="37">
        <v>13.19</v>
      </c>
    </row>
    <row r="13" spans="1:18" ht="15.75" x14ac:dyDescent="0.25">
      <c r="A13" s="31">
        <v>7</v>
      </c>
      <c r="B13" s="36"/>
      <c r="C13" s="31" t="s">
        <v>20</v>
      </c>
      <c r="D13" s="36">
        <v>1163</v>
      </c>
      <c r="E13" s="36">
        <v>5.28</v>
      </c>
      <c r="F13" s="36">
        <v>5.15</v>
      </c>
      <c r="G13" s="36">
        <v>6366</v>
      </c>
      <c r="H13" s="36">
        <v>142.38</v>
      </c>
      <c r="I13" s="36">
        <v>123.71</v>
      </c>
      <c r="J13" s="36">
        <v>2483</v>
      </c>
      <c r="K13" s="36">
        <v>209.82</v>
      </c>
      <c r="L13" s="36">
        <v>206.12</v>
      </c>
      <c r="M13" s="36">
        <v>8</v>
      </c>
      <c r="N13" s="36">
        <v>0.65</v>
      </c>
      <c r="O13" s="36">
        <v>0.52</v>
      </c>
      <c r="P13" s="37">
        <v>10020</v>
      </c>
      <c r="Q13" s="37">
        <v>358.14</v>
      </c>
      <c r="R13" s="37">
        <v>335.5</v>
      </c>
    </row>
    <row r="14" spans="1:18" ht="15.75" x14ac:dyDescent="0.25">
      <c r="A14" s="31">
        <v>8</v>
      </c>
      <c r="B14" s="36"/>
      <c r="C14" s="31" t="s">
        <v>21</v>
      </c>
      <c r="D14" s="36">
        <v>273</v>
      </c>
      <c r="E14" s="36">
        <v>1</v>
      </c>
      <c r="F14" s="36">
        <v>0.96</v>
      </c>
      <c r="G14" s="36">
        <v>2924</v>
      </c>
      <c r="H14" s="36">
        <v>61.54</v>
      </c>
      <c r="I14" s="36">
        <v>58.52</v>
      </c>
      <c r="J14" s="36">
        <v>533</v>
      </c>
      <c r="K14" s="36">
        <v>45.72</v>
      </c>
      <c r="L14" s="36">
        <v>41.54</v>
      </c>
      <c r="M14" s="36">
        <v>1</v>
      </c>
      <c r="N14" s="36">
        <v>0.2</v>
      </c>
      <c r="O14" s="36">
        <v>0.2</v>
      </c>
      <c r="P14" s="37">
        <v>3731</v>
      </c>
      <c r="Q14" s="37">
        <v>108.46</v>
      </c>
      <c r="R14" s="37">
        <v>101.22</v>
      </c>
    </row>
    <row r="15" spans="1:18" ht="15.75" x14ac:dyDescent="0.25">
      <c r="A15" s="31">
        <v>9</v>
      </c>
      <c r="B15" s="36"/>
      <c r="C15" s="31" t="s">
        <v>22</v>
      </c>
      <c r="D15" s="36">
        <v>0</v>
      </c>
      <c r="E15" s="36">
        <v>0</v>
      </c>
      <c r="F15" s="36">
        <v>0</v>
      </c>
      <c r="G15" s="36">
        <v>118</v>
      </c>
      <c r="H15" s="36">
        <v>3.39</v>
      </c>
      <c r="I15" s="36">
        <v>3.36</v>
      </c>
      <c r="J15" s="36">
        <v>60</v>
      </c>
      <c r="K15" s="36">
        <v>4.74</v>
      </c>
      <c r="L15" s="36">
        <v>4.6900000000000004</v>
      </c>
      <c r="M15" s="36">
        <v>0</v>
      </c>
      <c r="N15" s="36">
        <v>0</v>
      </c>
      <c r="O15" s="36">
        <v>0</v>
      </c>
      <c r="P15" s="37">
        <v>178</v>
      </c>
      <c r="Q15" s="37">
        <v>8.1199999999999992</v>
      </c>
      <c r="R15" s="37">
        <v>8.06</v>
      </c>
    </row>
    <row r="16" spans="1:18" ht="15.75" x14ac:dyDescent="0.25">
      <c r="A16" s="31">
        <v>10</v>
      </c>
      <c r="B16" s="36"/>
      <c r="C16" s="31" t="s">
        <v>23</v>
      </c>
      <c r="D16" s="36">
        <v>490</v>
      </c>
      <c r="E16" s="36">
        <v>1.55</v>
      </c>
      <c r="F16" s="36">
        <v>1.51</v>
      </c>
      <c r="G16" s="36">
        <v>1518</v>
      </c>
      <c r="H16" s="36">
        <v>40.83</v>
      </c>
      <c r="I16" s="36">
        <v>40.5</v>
      </c>
      <c r="J16" s="36">
        <v>646</v>
      </c>
      <c r="K16" s="36">
        <v>50.09</v>
      </c>
      <c r="L16" s="36">
        <v>49.7</v>
      </c>
      <c r="M16" s="36">
        <v>6</v>
      </c>
      <c r="N16" s="36">
        <v>1.05</v>
      </c>
      <c r="O16" s="36">
        <v>1.05</v>
      </c>
      <c r="P16" s="37">
        <v>2660</v>
      </c>
      <c r="Q16" s="37">
        <v>93.52</v>
      </c>
      <c r="R16" s="37">
        <v>92.76</v>
      </c>
    </row>
    <row r="17" spans="1:18" ht="15.75" x14ac:dyDescent="0.25">
      <c r="A17" s="37"/>
      <c r="B17" s="37"/>
      <c r="C17" s="37" t="s">
        <v>58</v>
      </c>
      <c r="D17" s="37">
        <f>SUM(D7:D16)</f>
        <v>4114</v>
      </c>
      <c r="E17" s="37">
        <f t="shared" ref="E17:R17" si="0">SUM(E7:E16)</f>
        <v>16.600000000000001</v>
      </c>
      <c r="F17" s="37">
        <f t="shared" si="0"/>
        <v>16.16</v>
      </c>
      <c r="G17" s="37">
        <f t="shared" si="0"/>
        <v>23901</v>
      </c>
      <c r="H17" s="37">
        <f t="shared" si="0"/>
        <v>570.53000000000009</v>
      </c>
      <c r="I17" s="37">
        <f t="shared" si="0"/>
        <v>545.20000000000005</v>
      </c>
      <c r="J17" s="37">
        <f t="shared" si="0"/>
        <v>10092</v>
      </c>
      <c r="K17" s="37">
        <f t="shared" si="0"/>
        <v>851.62</v>
      </c>
      <c r="L17" s="37">
        <f t="shared" si="0"/>
        <v>839.8900000000001</v>
      </c>
      <c r="M17" s="37">
        <f t="shared" si="0"/>
        <v>133</v>
      </c>
      <c r="N17" s="37">
        <f t="shared" si="0"/>
        <v>23.799999999999997</v>
      </c>
      <c r="O17" s="37">
        <f t="shared" si="0"/>
        <v>23.669999999999998</v>
      </c>
      <c r="P17" s="37">
        <f t="shared" si="0"/>
        <v>38240</v>
      </c>
      <c r="Q17" s="37">
        <f t="shared" si="0"/>
        <v>1462.54</v>
      </c>
      <c r="R17" s="37">
        <f t="shared" si="0"/>
        <v>1424.93</v>
      </c>
    </row>
    <row r="18" spans="1:18" ht="15.75" x14ac:dyDescent="0.25">
      <c r="A18" s="31"/>
      <c r="B18" s="32" t="s">
        <v>67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4"/>
      <c r="R18" s="35"/>
    </row>
    <row r="19" spans="1:18" ht="15.75" x14ac:dyDescent="0.25">
      <c r="A19" s="31">
        <v>11</v>
      </c>
      <c r="B19" s="36"/>
      <c r="C19" s="31" t="s">
        <v>24</v>
      </c>
      <c r="D19" s="36">
        <v>0</v>
      </c>
      <c r="E19" s="36">
        <v>0</v>
      </c>
      <c r="F19" s="36">
        <v>0</v>
      </c>
      <c r="G19" s="36">
        <v>3</v>
      </c>
      <c r="H19" s="36">
        <v>0.12</v>
      </c>
      <c r="I19" s="36">
        <v>0.12</v>
      </c>
      <c r="J19" s="36">
        <v>3</v>
      </c>
      <c r="K19" s="36">
        <v>0.2</v>
      </c>
      <c r="L19" s="36">
        <v>0.2</v>
      </c>
      <c r="M19" s="36">
        <v>0</v>
      </c>
      <c r="N19" s="36">
        <v>0</v>
      </c>
      <c r="O19" s="36">
        <v>0</v>
      </c>
      <c r="P19" s="37">
        <v>6</v>
      </c>
      <c r="Q19" s="37">
        <v>0.32</v>
      </c>
      <c r="R19" s="37">
        <v>0.32</v>
      </c>
    </row>
    <row r="20" spans="1:18" ht="15.75" x14ac:dyDescent="0.25">
      <c r="A20" s="31">
        <v>12</v>
      </c>
      <c r="B20" s="36"/>
      <c r="C20" s="31" t="s">
        <v>26</v>
      </c>
      <c r="D20" s="36">
        <v>2</v>
      </c>
      <c r="E20" s="36">
        <v>0</v>
      </c>
      <c r="F20" s="36">
        <v>0</v>
      </c>
      <c r="G20" s="36">
        <v>26</v>
      </c>
      <c r="H20" s="36">
        <v>0.67</v>
      </c>
      <c r="I20" s="36">
        <v>0.05</v>
      </c>
      <c r="J20" s="36">
        <v>9</v>
      </c>
      <c r="K20" s="36">
        <v>0.75</v>
      </c>
      <c r="L20" s="36">
        <v>0.39</v>
      </c>
      <c r="M20" s="36">
        <v>0</v>
      </c>
      <c r="N20" s="36">
        <v>0</v>
      </c>
      <c r="O20" s="36">
        <v>0</v>
      </c>
      <c r="P20" s="37">
        <v>37</v>
      </c>
      <c r="Q20" s="37">
        <v>1.43</v>
      </c>
      <c r="R20" s="37">
        <v>0.44</v>
      </c>
    </row>
    <row r="21" spans="1:18" ht="15.75" x14ac:dyDescent="0.25">
      <c r="A21" s="31">
        <v>13</v>
      </c>
      <c r="B21" s="36"/>
      <c r="C21" s="31" t="s">
        <v>29</v>
      </c>
      <c r="D21" s="36">
        <v>20151</v>
      </c>
      <c r="E21" s="36">
        <v>87.9</v>
      </c>
      <c r="F21" s="36">
        <v>87.9</v>
      </c>
      <c r="G21" s="36">
        <v>15585</v>
      </c>
      <c r="H21" s="36">
        <v>97.08</v>
      </c>
      <c r="I21" s="36">
        <v>97.08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7">
        <v>35736</v>
      </c>
      <c r="Q21" s="37">
        <v>184.97</v>
      </c>
      <c r="R21" s="37">
        <v>184.97</v>
      </c>
    </row>
    <row r="22" spans="1:18" ht="15.75" x14ac:dyDescent="0.25">
      <c r="A22" s="31">
        <v>14</v>
      </c>
      <c r="B22" s="36"/>
      <c r="C22" s="31" t="s">
        <v>30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7">
        <v>0</v>
      </c>
      <c r="Q22" s="37">
        <v>0</v>
      </c>
      <c r="R22" s="37">
        <v>0</v>
      </c>
    </row>
    <row r="23" spans="1:18" ht="15.75" x14ac:dyDescent="0.25">
      <c r="A23" s="31">
        <v>15</v>
      </c>
      <c r="B23" s="36"/>
      <c r="C23" s="31" t="s">
        <v>31</v>
      </c>
      <c r="D23" s="36">
        <v>331</v>
      </c>
      <c r="E23" s="36">
        <v>1.41</v>
      </c>
      <c r="F23" s="36">
        <v>1.26</v>
      </c>
      <c r="G23" s="36">
        <v>11815</v>
      </c>
      <c r="H23" s="36">
        <v>340.37</v>
      </c>
      <c r="I23" s="36">
        <v>315.74</v>
      </c>
      <c r="J23" s="36">
        <v>3066</v>
      </c>
      <c r="K23" s="36">
        <v>214.05</v>
      </c>
      <c r="L23" s="36">
        <v>195.04</v>
      </c>
      <c r="M23" s="36">
        <v>182</v>
      </c>
      <c r="N23" s="36">
        <v>25.2</v>
      </c>
      <c r="O23" s="36">
        <v>23.09</v>
      </c>
      <c r="P23" s="37">
        <v>15394</v>
      </c>
      <c r="Q23" s="37">
        <v>581.03</v>
      </c>
      <c r="R23" s="37">
        <v>535.14</v>
      </c>
    </row>
    <row r="24" spans="1:18" ht="15.75" x14ac:dyDescent="0.25">
      <c r="A24" s="31">
        <v>16</v>
      </c>
      <c r="B24" s="36"/>
      <c r="C24" s="31" t="s">
        <v>32</v>
      </c>
      <c r="D24" s="36">
        <v>8534</v>
      </c>
      <c r="E24" s="36">
        <v>31.34</v>
      </c>
      <c r="F24" s="36">
        <v>31.34</v>
      </c>
      <c r="G24" s="36">
        <v>5763</v>
      </c>
      <c r="H24" s="36">
        <v>54.54</v>
      </c>
      <c r="I24" s="36">
        <v>54.54</v>
      </c>
      <c r="J24" s="36">
        <v>246</v>
      </c>
      <c r="K24" s="36">
        <v>18.98</v>
      </c>
      <c r="L24" s="36">
        <v>18.98</v>
      </c>
      <c r="M24" s="36">
        <v>4</v>
      </c>
      <c r="N24" s="36">
        <v>0.54</v>
      </c>
      <c r="O24" s="36">
        <v>0.54</v>
      </c>
      <c r="P24" s="37">
        <v>14547</v>
      </c>
      <c r="Q24" s="37">
        <v>105.41</v>
      </c>
      <c r="R24" s="37">
        <v>105.41</v>
      </c>
    </row>
    <row r="25" spans="1:18" ht="15.75" x14ac:dyDescent="0.25">
      <c r="A25" s="31">
        <v>17</v>
      </c>
      <c r="B25" s="36"/>
      <c r="C25" s="31" t="s">
        <v>33</v>
      </c>
      <c r="D25" s="36">
        <v>29608</v>
      </c>
      <c r="E25" s="36">
        <v>98.8</v>
      </c>
      <c r="F25" s="36">
        <v>98.8</v>
      </c>
      <c r="G25" s="36">
        <v>18790</v>
      </c>
      <c r="H25" s="36">
        <v>187.89</v>
      </c>
      <c r="I25" s="36">
        <v>187.89</v>
      </c>
      <c r="J25" s="36">
        <v>200</v>
      </c>
      <c r="K25" s="36">
        <v>11.26</v>
      </c>
      <c r="L25" s="36">
        <v>11.26</v>
      </c>
      <c r="M25" s="36">
        <v>0</v>
      </c>
      <c r="N25" s="36">
        <v>0</v>
      </c>
      <c r="O25" s="36">
        <v>0</v>
      </c>
      <c r="P25" s="37">
        <v>48598</v>
      </c>
      <c r="Q25" s="37">
        <v>297.95</v>
      </c>
      <c r="R25" s="37">
        <v>297.95</v>
      </c>
    </row>
    <row r="26" spans="1:18" ht="15.75" x14ac:dyDescent="0.25">
      <c r="A26" s="31">
        <v>18</v>
      </c>
      <c r="B26" s="36"/>
      <c r="C26" s="31" t="s">
        <v>34</v>
      </c>
      <c r="D26" s="36">
        <v>2669</v>
      </c>
      <c r="E26" s="36">
        <v>13.69</v>
      </c>
      <c r="F26" s="36">
        <v>11.69</v>
      </c>
      <c r="G26" s="36">
        <v>2294</v>
      </c>
      <c r="H26" s="36">
        <v>20.190000000000001</v>
      </c>
      <c r="I26" s="36">
        <v>19.13</v>
      </c>
      <c r="J26" s="36">
        <v>115</v>
      </c>
      <c r="K26" s="36">
        <v>8.2200000000000006</v>
      </c>
      <c r="L26" s="36">
        <v>8.2200000000000006</v>
      </c>
      <c r="M26" s="36">
        <v>0</v>
      </c>
      <c r="N26" s="36">
        <v>0</v>
      </c>
      <c r="O26" s="36">
        <v>0</v>
      </c>
      <c r="P26" s="37">
        <v>5078</v>
      </c>
      <c r="Q26" s="37">
        <v>42.11</v>
      </c>
      <c r="R26" s="37">
        <v>39.049999999999997</v>
      </c>
    </row>
    <row r="27" spans="1:18" ht="15.75" x14ac:dyDescent="0.25">
      <c r="A27" s="31">
        <v>19</v>
      </c>
      <c r="B27" s="36"/>
      <c r="C27" s="31" t="s">
        <v>35</v>
      </c>
      <c r="D27" s="36">
        <v>669</v>
      </c>
      <c r="E27" s="36">
        <v>2.84</v>
      </c>
      <c r="F27" s="36">
        <v>2.84</v>
      </c>
      <c r="G27" s="36">
        <v>2665</v>
      </c>
      <c r="H27" s="36">
        <v>43.84</v>
      </c>
      <c r="I27" s="36">
        <v>43.84</v>
      </c>
      <c r="J27" s="36">
        <v>543</v>
      </c>
      <c r="K27" s="36">
        <v>39.58</v>
      </c>
      <c r="L27" s="36">
        <v>39.58</v>
      </c>
      <c r="M27" s="36">
        <v>12</v>
      </c>
      <c r="N27" s="36">
        <v>1.67</v>
      </c>
      <c r="O27" s="36">
        <v>1.67</v>
      </c>
      <c r="P27" s="37">
        <v>3889</v>
      </c>
      <c r="Q27" s="37">
        <v>87.93</v>
      </c>
      <c r="R27" s="37">
        <v>87.93</v>
      </c>
    </row>
    <row r="28" spans="1:18" ht="15.75" x14ac:dyDescent="0.25">
      <c r="A28" s="31">
        <v>20</v>
      </c>
      <c r="B28" s="36"/>
      <c r="C28" s="31" t="s">
        <v>36</v>
      </c>
      <c r="D28" s="36">
        <v>538</v>
      </c>
      <c r="E28" s="36">
        <v>2.0499999999999998</v>
      </c>
      <c r="F28" s="36">
        <v>2.0499999999999998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7">
        <v>538</v>
      </c>
      <c r="Q28" s="37">
        <v>2.0499999999999998</v>
      </c>
      <c r="R28" s="37">
        <v>2.0499999999999998</v>
      </c>
    </row>
    <row r="29" spans="1:18" ht="15.75" x14ac:dyDescent="0.25">
      <c r="A29" s="31">
        <v>21</v>
      </c>
      <c r="B29" s="36"/>
      <c r="C29" s="31" t="s">
        <v>37</v>
      </c>
      <c r="D29" s="36">
        <v>244</v>
      </c>
      <c r="E29" s="36">
        <v>1</v>
      </c>
      <c r="F29" s="36">
        <v>1</v>
      </c>
      <c r="G29" s="36">
        <v>678</v>
      </c>
      <c r="H29" s="36">
        <v>4.03</v>
      </c>
      <c r="I29" s="36">
        <v>4.03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7">
        <v>922</v>
      </c>
      <c r="Q29" s="37">
        <v>5.03</v>
      </c>
      <c r="R29" s="37">
        <v>5.03</v>
      </c>
    </row>
    <row r="30" spans="1:18" ht="15.75" x14ac:dyDescent="0.25">
      <c r="A30" s="31">
        <v>22</v>
      </c>
      <c r="B30" s="36"/>
      <c r="C30" s="31" t="s">
        <v>38</v>
      </c>
      <c r="D30" s="36">
        <v>5214</v>
      </c>
      <c r="E30" s="36">
        <v>20.45</v>
      </c>
      <c r="F30" s="36">
        <v>20.45</v>
      </c>
      <c r="G30" s="36">
        <v>10094</v>
      </c>
      <c r="H30" s="36">
        <v>110.32</v>
      </c>
      <c r="I30" s="36">
        <v>110.32</v>
      </c>
      <c r="J30" s="36">
        <v>2</v>
      </c>
      <c r="K30" s="36">
        <v>0.15</v>
      </c>
      <c r="L30" s="36">
        <v>0.15</v>
      </c>
      <c r="M30" s="36">
        <v>0</v>
      </c>
      <c r="N30" s="36">
        <v>0</v>
      </c>
      <c r="O30" s="36">
        <v>0</v>
      </c>
      <c r="P30" s="37">
        <v>15310</v>
      </c>
      <c r="Q30" s="37">
        <v>130.91999999999999</v>
      </c>
      <c r="R30" s="37">
        <v>130.91999999999999</v>
      </c>
    </row>
    <row r="31" spans="1:18" ht="15.75" x14ac:dyDescent="0.25">
      <c r="A31" s="31">
        <v>23</v>
      </c>
      <c r="B31" s="36"/>
      <c r="C31" s="31" t="s">
        <v>39</v>
      </c>
      <c r="D31" s="36">
        <v>2864</v>
      </c>
      <c r="E31" s="36">
        <v>11.32</v>
      </c>
      <c r="F31" s="36">
        <v>11.32</v>
      </c>
      <c r="G31" s="36">
        <v>7783</v>
      </c>
      <c r="H31" s="36">
        <v>120.53</v>
      </c>
      <c r="I31" s="36">
        <v>120.5</v>
      </c>
      <c r="J31" s="36">
        <v>357</v>
      </c>
      <c r="K31" s="36">
        <v>22.78</v>
      </c>
      <c r="L31" s="36">
        <v>22.78</v>
      </c>
      <c r="M31" s="36">
        <v>0</v>
      </c>
      <c r="N31" s="36">
        <v>0</v>
      </c>
      <c r="O31" s="36">
        <v>0</v>
      </c>
      <c r="P31" s="37">
        <v>11004</v>
      </c>
      <c r="Q31" s="37">
        <v>154.63999999999999</v>
      </c>
      <c r="R31" s="37">
        <v>154.61000000000001</v>
      </c>
    </row>
    <row r="32" spans="1:18" ht="15.75" x14ac:dyDescent="0.25">
      <c r="A32" s="31">
        <v>24</v>
      </c>
      <c r="B32" s="36"/>
      <c r="C32" s="31" t="s">
        <v>40</v>
      </c>
      <c r="D32" s="36">
        <v>17</v>
      </c>
      <c r="E32" s="36">
        <v>0.08</v>
      </c>
      <c r="F32" s="36">
        <v>0.08</v>
      </c>
      <c r="G32" s="36">
        <v>286</v>
      </c>
      <c r="H32" s="36">
        <v>9.9499999999999993</v>
      </c>
      <c r="I32" s="36">
        <v>9.9499999999999993</v>
      </c>
      <c r="J32" s="36">
        <v>358</v>
      </c>
      <c r="K32" s="36">
        <v>31.05</v>
      </c>
      <c r="L32" s="36">
        <v>31.05</v>
      </c>
      <c r="M32" s="36">
        <v>10</v>
      </c>
      <c r="N32" s="36">
        <v>1.63</v>
      </c>
      <c r="O32" s="36">
        <v>1.63</v>
      </c>
      <c r="P32" s="37">
        <v>671</v>
      </c>
      <c r="Q32" s="37">
        <v>42.72</v>
      </c>
      <c r="R32" s="37">
        <v>42.72</v>
      </c>
    </row>
    <row r="33" spans="1:18" ht="15.75" x14ac:dyDescent="0.25">
      <c r="A33" s="37"/>
      <c r="B33" s="37"/>
      <c r="C33" s="37" t="s">
        <v>58</v>
      </c>
      <c r="D33" s="37">
        <f>SUM(D19:D32)</f>
        <v>70841</v>
      </c>
      <c r="E33" s="37">
        <f t="shared" ref="E33:R33" si="1">SUM(E19:E32)</f>
        <v>270.88</v>
      </c>
      <c r="F33" s="37">
        <f t="shared" si="1"/>
        <v>268.73</v>
      </c>
      <c r="G33" s="37">
        <f t="shared" si="1"/>
        <v>75782</v>
      </c>
      <c r="H33" s="37">
        <f t="shared" si="1"/>
        <v>989.5300000000002</v>
      </c>
      <c r="I33" s="37">
        <f t="shared" si="1"/>
        <v>963.19</v>
      </c>
      <c r="J33" s="37">
        <f t="shared" si="1"/>
        <v>4899</v>
      </c>
      <c r="K33" s="37">
        <f t="shared" si="1"/>
        <v>347.01999999999992</v>
      </c>
      <c r="L33" s="37">
        <f t="shared" si="1"/>
        <v>327.64999999999992</v>
      </c>
      <c r="M33" s="37">
        <f t="shared" si="1"/>
        <v>208</v>
      </c>
      <c r="N33" s="37">
        <f t="shared" si="1"/>
        <v>29.039999999999996</v>
      </c>
      <c r="O33" s="37">
        <f t="shared" si="1"/>
        <v>26.929999999999996</v>
      </c>
      <c r="P33" s="37">
        <f t="shared" si="1"/>
        <v>151730</v>
      </c>
      <c r="Q33" s="37">
        <f t="shared" si="1"/>
        <v>1636.51</v>
      </c>
      <c r="R33" s="37">
        <f t="shared" si="1"/>
        <v>1586.5400000000002</v>
      </c>
    </row>
    <row r="34" spans="1:18" ht="15.75" x14ac:dyDescent="0.25">
      <c r="A34" s="31"/>
      <c r="B34" s="32" t="s">
        <v>68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4"/>
      <c r="R34" s="35"/>
    </row>
    <row r="35" spans="1:18" ht="30.75" x14ac:dyDescent="0.25">
      <c r="A35" s="31">
        <v>25</v>
      </c>
      <c r="B35" s="36"/>
      <c r="C35" s="31" t="s">
        <v>69</v>
      </c>
      <c r="D35" s="36">
        <v>1</v>
      </c>
      <c r="E35" s="36">
        <v>0.01</v>
      </c>
      <c r="F35" s="36">
        <v>0.01</v>
      </c>
      <c r="G35" s="36">
        <v>8695</v>
      </c>
      <c r="H35" s="36">
        <v>53.33</v>
      </c>
      <c r="I35" s="36">
        <v>53.33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7">
        <v>8696</v>
      </c>
      <c r="Q35" s="37">
        <v>53.33</v>
      </c>
      <c r="R35" s="37">
        <v>53.33</v>
      </c>
    </row>
    <row r="36" spans="1:18" ht="15.75" x14ac:dyDescent="0.25">
      <c r="A36" s="31">
        <v>26</v>
      </c>
      <c r="B36" s="36"/>
      <c r="C36" s="31" t="s">
        <v>43</v>
      </c>
      <c r="D36" s="36">
        <v>1280</v>
      </c>
      <c r="E36" s="36">
        <v>5.3</v>
      </c>
      <c r="F36" s="36">
        <v>5.3</v>
      </c>
      <c r="G36" s="36">
        <v>1087</v>
      </c>
      <c r="H36" s="36">
        <v>6.71</v>
      </c>
      <c r="I36" s="36">
        <v>6.71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7">
        <v>2367</v>
      </c>
      <c r="Q36" s="37">
        <v>12.01</v>
      </c>
      <c r="R36" s="37">
        <v>12.01</v>
      </c>
    </row>
    <row r="37" spans="1:18" ht="15.75" x14ac:dyDescent="0.25">
      <c r="A37" s="31">
        <v>27</v>
      </c>
      <c r="B37" s="36"/>
      <c r="C37" s="31" t="s">
        <v>44</v>
      </c>
      <c r="D37" s="36">
        <v>5107</v>
      </c>
      <c r="E37" s="36">
        <v>21.75</v>
      </c>
      <c r="F37" s="36">
        <v>21.75</v>
      </c>
      <c r="G37" s="36">
        <v>9717</v>
      </c>
      <c r="H37" s="36">
        <v>80.2</v>
      </c>
      <c r="I37" s="36">
        <v>80.2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7">
        <v>14824</v>
      </c>
      <c r="Q37" s="37">
        <v>101.95</v>
      </c>
      <c r="R37" s="37">
        <v>101.95</v>
      </c>
    </row>
    <row r="38" spans="1:18" ht="15.75" x14ac:dyDescent="0.25">
      <c r="A38" s="31">
        <v>28</v>
      </c>
      <c r="B38" s="36"/>
      <c r="C38" s="31" t="s">
        <v>46</v>
      </c>
      <c r="D38" s="36">
        <v>1487</v>
      </c>
      <c r="E38" s="36">
        <v>6.53</v>
      </c>
      <c r="F38" s="36">
        <v>6.53</v>
      </c>
      <c r="G38" s="36">
        <v>2369</v>
      </c>
      <c r="H38" s="36">
        <v>14.84</v>
      </c>
      <c r="I38" s="36">
        <v>14.84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7">
        <v>3856</v>
      </c>
      <c r="Q38" s="37">
        <v>21.37</v>
      </c>
      <c r="R38" s="37">
        <v>21.37</v>
      </c>
    </row>
    <row r="39" spans="1:18" ht="30.75" x14ac:dyDescent="0.25">
      <c r="A39" s="31">
        <v>29</v>
      </c>
      <c r="B39" s="36"/>
      <c r="C39" s="31" t="s">
        <v>47</v>
      </c>
      <c r="D39" s="36">
        <v>7736</v>
      </c>
      <c r="E39" s="36">
        <v>33.81</v>
      </c>
      <c r="F39" s="36">
        <v>33.81</v>
      </c>
      <c r="G39" s="36">
        <v>8974</v>
      </c>
      <c r="H39" s="36">
        <v>54.16</v>
      </c>
      <c r="I39" s="36">
        <v>54.16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7">
        <v>16710</v>
      </c>
      <c r="Q39" s="37">
        <v>87.96</v>
      </c>
      <c r="R39" s="37">
        <v>87.96</v>
      </c>
    </row>
    <row r="40" spans="1:18" ht="15.75" x14ac:dyDescent="0.25">
      <c r="A40" s="31">
        <v>30</v>
      </c>
      <c r="B40" s="36"/>
      <c r="C40" s="31" t="s">
        <v>70</v>
      </c>
      <c r="D40" s="36">
        <v>124</v>
      </c>
      <c r="E40" s="36">
        <v>0.56000000000000005</v>
      </c>
      <c r="F40" s="36">
        <v>0.56000000000000005</v>
      </c>
      <c r="G40" s="36">
        <v>135</v>
      </c>
      <c r="H40" s="36">
        <v>0.87</v>
      </c>
      <c r="I40" s="36">
        <v>0.87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7">
        <v>259</v>
      </c>
      <c r="Q40" s="37">
        <v>1.43</v>
      </c>
      <c r="R40" s="37">
        <v>1.43</v>
      </c>
    </row>
    <row r="41" spans="1:18" ht="15.75" x14ac:dyDescent="0.25">
      <c r="A41" s="36"/>
      <c r="B41" s="36"/>
      <c r="C41" s="36" t="s">
        <v>58</v>
      </c>
      <c r="D41" s="36">
        <f>SUM(D35:D40)</f>
        <v>15735</v>
      </c>
      <c r="E41" s="36">
        <f t="shared" ref="E41:R41" si="2">SUM(E35:E40)</f>
        <v>67.960000000000008</v>
      </c>
      <c r="F41" s="36">
        <f t="shared" si="2"/>
        <v>67.960000000000008</v>
      </c>
      <c r="G41" s="36">
        <f t="shared" si="2"/>
        <v>30977</v>
      </c>
      <c r="H41" s="36">
        <f t="shared" si="2"/>
        <v>210.11</v>
      </c>
      <c r="I41" s="36">
        <f t="shared" si="2"/>
        <v>210.11</v>
      </c>
      <c r="J41" s="36">
        <f t="shared" si="2"/>
        <v>0</v>
      </c>
      <c r="K41" s="36">
        <f t="shared" si="2"/>
        <v>0</v>
      </c>
      <c r="L41" s="36">
        <f t="shared" si="2"/>
        <v>0</v>
      </c>
      <c r="M41" s="36">
        <f t="shared" si="2"/>
        <v>0</v>
      </c>
      <c r="N41" s="36">
        <f t="shared" si="2"/>
        <v>0</v>
      </c>
      <c r="O41" s="36">
        <f t="shared" si="2"/>
        <v>0</v>
      </c>
      <c r="P41" s="37">
        <f t="shared" si="2"/>
        <v>46712</v>
      </c>
      <c r="Q41" s="37">
        <f t="shared" si="2"/>
        <v>278.05</v>
      </c>
      <c r="R41" s="37">
        <f t="shared" si="2"/>
        <v>278.05</v>
      </c>
    </row>
    <row r="42" spans="1:18" ht="15.75" x14ac:dyDescent="0.25">
      <c r="A42" s="37"/>
      <c r="B42" s="37"/>
      <c r="C42" s="37" t="s">
        <v>49</v>
      </c>
      <c r="D42" s="37">
        <f>D41+D33+D17</f>
        <v>90690</v>
      </c>
      <c r="E42" s="37">
        <f t="shared" ref="E42:R42" si="3">E41+E33+E17</f>
        <v>355.44000000000005</v>
      </c>
      <c r="F42" s="37">
        <f t="shared" si="3"/>
        <v>352.85000000000008</v>
      </c>
      <c r="G42" s="37">
        <f t="shared" si="3"/>
        <v>130660</v>
      </c>
      <c r="H42" s="37">
        <f t="shared" si="3"/>
        <v>1770.1700000000005</v>
      </c>
      <c r="I42" s="37">
        <f t="shared" si="3"/>
        <v>1718.5000000000002</v>
      </c>
      <c r="J42" s="37">
        <f t="shared" si="3"/>
        <v>14991</v>
      </c>
      <c r="K42" s="37">
        <f t="shared" si="3"/>
        <v>1198.6399999999999</v>
      </c>
      <c r="L42" s="37">
        <f t="shared" si="3"/>
        <v>1167.54</v>
      </c>
      <c r="M42" s="37">
        <f t="shared" si="3"/>
        <v>341</v>
      </c>
      <c r="N42" s="37">
        <f t="shared" si="3"/>
        <v>52.839999999999989</v>
      </c>
      <c r="O42" s="37">
        <f t="shared" si="3"/>
        <v>50.599999999999994</v>
      </c>
      <c r="P42" s="37">
        <f t="shared" si="3"/>
        <v>236682</v>
      </c>
      <c r="Q42" s="37">
        <f t="shared" si="3"/>
        <v>3377.1</v>
      </c>
      <c r="R42" s="37">
        <f t="shared" si="3"/>
        <v>3289.5200000000004</v>
      </c>
    </row>
  </sheetData>
  <mergeCells count="17">
    <mergeCell ref="B34:Q34"/>
    <mergeCell ref="D4:F4"/>
    <mergeCell ref="G4:I4"/>
    <mergeCell ref="J4:L4"/>
    <mergeCell ref="M4:O4"/>
    <mergeCell ref="B6:Q6"/>
    <mergeCell ref="B18:Q18"/>
    <mergeCell ref="Q1:R1"/>
    <mergeCell ref="A2:R2"/>
    <mergeCell ref="A3:A5"/>
    <mergeCell ref="B3:B5"/>
    <mergeCell ref="C3:C5"/>
    <mergeCell ref="D3:F3"/>
    <mergeCell ref="G3:I3"/>
    <mergeCell ref="J3:L3"/>
    <mergeCell ref="M3:O3"/>
    <mergeCell ref="P3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76A5-398A-4460-AE5B-FEA003E3B363}">
  <dimension ref="A1:J75"/>
  <sheetViews>
    <sheetView topLeftCell="A46" workbookViewId="0">
      <selection activeCell="N54" sqref="N54"/>
    </sheetView>
  </sheetViews>
  <sheetFormatPr defaultRowHeight="15" x14ac:dyDescent="0.25"/>
  <cols>
    <col min="2" max="2" width="55.7109375" bestFit="1" customWidth="1"/>
    <col min="3" max="6" width="7.7109375" bestFit="1" customWidth="1"/>
    <col min="7" max="8" width="9" bestFit="1" customWidth="1"/>
    <col min="9" max="9" width="15.85546875" bestFit="1" customWidth="1"/>
    <col min="10" max="10" width="9" bestFit="1" customWidth="1"/>
  </cols>
  <sheetData>
    <row r="1" spans="1:10" ht="15.75" x14ac:dyDescent="0.25">
      <c r="A1" s="38" t="s">
        <v>71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.75" x14ac:dyDescent="0.25">
      <c r="A2" s="38" t="s">
        <v>72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.75" x14ac:dyDescent="0.25">
      <c r="A3" s="38" t="s">
        <v>73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.75" x14ac:dyDescent="0.25">
      <c r="A4" s="38" t="s">
        <v>74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5.75" x14ac:dyDescent="0.25">
      <c r="A5" s="39"/>
      <c r="B5" s="40"/>
      <c r="C5" s="39"/>
      <c r="D5" s="41"/>
      <c r="E5" s="39"/>
      <c r="F5" s="41"/>
      <c r="G5" s="42" t="s">
        <v>75</v>
      </c>
      <c r="H5" s="42"/>
      <c r="I5" s="43" t="s">
        <v>76</v>
      </c>
      <c r="J5" s="41"/>
    </row>
    <row r="6" spans="1:10" ht="15.75" x14ac:dyDescent="0.25">
      <c r="A6" s="44" t="s">
        <v>77</v>
      </c>
      <c r="B6" s="45" t="s">
        <v>78</v>
      </c>
      <c r="C6" s="46" t="s">
        <v>79</v>
      </c>
      <c r="D6" s="46"/>
      <c r="E6" s="46"/>
      <c r="F6" s="46"/>
      <c r="G6" s="46" t="s">
        <v>80</v>
      </c>
      <c r="H6" s="46"/>
      <c r="I6" s="46"/>
      <c r="J6" s="46"/>
    </row>
    <row r="7" spans="1:10" ht="15.75" x14ac:dyDescent="0.25">
      <c r="A7" s="44"/>
      <c r="B7" s="45"/>
      <c r="C7" s="46" t="s">
        <v>81</v>
      </c>
      <c r="D7" s="46"/>
      <c r="E7" s="46" t="s">
        <v>82</v>
      </c>
      <c r="F7" s="46"/>
      <c r="G7" s="46" t="s">
        <v>81</v>
      </c>
      <c r="H7" s="46"/>
      <c r="I7" s="46" t="s">
        <v>82</v>
      </c>
      <c r="J7" s="46"/>
    </row>
    <row r="8" spans="1:10" ht="15.75" x14ac:dyDescent="0.25">
      <c r="A8" s="44"/>
      <c r="B8" s="45"/>
      <c r="C8" s="47" t="s">
        <v>83</v>
      </c>
      <c r="D8" s="48" t="s">
        <v>84</v>
      </c>
      <c r="E8" s="47" t="s">
        <v>83</v>
      </c>
      <c r="F8" s="48" t="s">
        <v>84</v>
      </c>
      <c r="G8" s="47" t="s">
        <v>83</v>
      </c>
      <c r="H8" s="48" t="s">
        <v>84</v>
      </c>
      <c r="I8" s="47" t="s">
        <v>83</v>
      </c>
      <c r="J8" s="48" t="s">
        <v>84</v>
      </c>
    </row>
    <row r="9" spans="1:10" ht="15.75" x14ac:dyDescent="0.25">
      <c r="A9" s="49" t="s">
        <v>85</v>
      </c>
      <c r="B9" s="50"/>
      <c r="C9" s="50"/>
      <c r="D9" s="50"/>
      <c r="E9" s="50"/>
      <c r="F9" s="50"/>
      <c r="G9" s="50"/>
      <c r="H9" s="50"/>
      <c r="I9" s="50"/>
      <c r="J9" s="51"/>
    </row>
    <row r="10" spans="1:10" ht="15.75" x14ac:dyDescent="0.25">
      <c r="A10" s="10">
        <v>1</v>
      </c>
      <c r="B10" s="52" t="s">
        <v>86</v>
      </c>
      <c r="C10" s="10">
        <v>21274</v>
      </c>
      <c r="D10" s="53">
        <v>422.66</v>
      </c>
      <c r="E10" s="10">
        <v>21274</v>
      </c>
      <c r="F10" s="53">
        <v>422.66</v>
      </c>
      <c r="G10" s="10">
        <v>21274</v>
      </c>
      <c r="H10" s="53">
        <v>422.66</v>
      </c>
      <c r="I10" s="10">
        <v>21274</v>
      </c>
      <c r="J10" s="53">
        <v>422.66</v>
      </c>
    </row>
    <row r="11" spans="1:10" ht="15.75" x14ac:dyDescent="0.25">
      <c r="A11" s="10">
        <v>2</v>
      </c>
      <c r="B11" s="52" t="s">
        <v>87</v>
      </c>
      <c r="C11" s="10">
        <v>299</v>
      </c>
      <c r="D11" s="53">
        <v>53.59</v>
      </c>
      <c r="E11" s="10">
        <v>299</v>
      </c>
      <c r="F11" s="53">
        <v>53.59</v>
      </c>
      <c r="G11" s="10">
        <v>66495</v>
      </c>
      <c r="H11" s="53">
        <v>17295.150000000001</v>
      </c>
      <c r="I11" s="10">
        <v>66471</v>
      </c>
      <c r="J11" s="53">
        <v>17270.27</v>
      </c>
    </row>
    <row r="12" spans="1:10" ht="15.75" x14ac:dyDescent="0.25">
      <c r="A12" s="10">
        <v>3</v>
      </c>
      <c r="B12" s="52" t="s">
        <v>88</v>
      </c>
      <c r="C12" s="10">
        <v>11117</v>
      </c>
      <c r="D12" s="53">
        <v>3244.62</v>
      </c>
      <c r="E12" s="10">
        <v>9903</v>
      </c>
      <c r="F12" s="53">
        <v>2334.14</v>
      </c>
      <c r="G12" s="10">
        <v>294</v>
      </c>
      <c r="H12" s="53">
        <v>28.45</v>
      </c>
      <c r="I12" s="10">
        <v>274</v>
      </c>
      <c r="J12" s="53">
        <v>26.61</v>
      </c>
    </row>
    <row r="13" spans="1:10" ht="15.75" x14ac:dyDescent="0.25">
      <c r="A13" s="10">
        <v>4</v>
      </c>
      <c r="B13" s="52" t="s">
        <v>89</v>
      </c>
      <c r="C13" s="10">
        <v>33</v>
      </c>
      <c r="D13" s="53">
        <v>4.32</v>
      </c>
      <c r="E13" s="10">
        <v>33</v>
      </c>
      <c r="F13" s="53">
        <v>4.32</v>
      </c>
      <c r="G13" s="10">
        <v>707</v>
      </c>
      <c r="H13" s="53">
        <v>186.04</v>
      </c>
      <c r="I13" s="10">
        <v>707</v>
      </c>
      <c r="J13" s="53">
        <v>186.04</v>
      </c>
    </row>
    <row r="14" spans="1:10" ht="15.75" x14ac:dyDescent="0.25">
      <c r="A14" s="10">
        <v>5</v>
      </c>
      <c r="B14" s="52" t="s">
        <v>90</v>
      </c>
      <c r="C14" s="10">
        <v>206</v>
      </c>
      <c r="D14" s="53">
        <v>41.31</v>
      </c>
      <c r="E14" s="10">
        <v>206</v>
      </c>
      <c r="F14" s="53">
        <v>41.31</v>
      </c>
      <c r="G14" s="10">
        <v>4645</v>
      </c>
      <c r="H14" s="53">
        <v>1142.28</v>
      </c>
      <c r="I14" s="10">
        <v>4645</v>
      </c>
      <c r="J14" s="53">
        <v>1142.28</v>
      </c>
    </row>
    <row r="15" spans="1:10" ht="15.75" x14ac:dyDescent="0.25">
      <c r="A15" s="10">
        <v>6</v>
      </c>
      <c r="B15" s="52" t="s">
        <v>91</v>
      </c>
      <c r="C15" s="10">
        <v>147</v>
      </c>
      <c r="D15" s="54">
        <v>1.875</v>
      </c>
      <c r="E15" s="10">
        <v>76</v>
      </c>
      <c r="F15" s="54">
        <v>0.76</v>
      </c>
      <c r="G15" s="10">
        <v>2220</v>
      </c>
      <c r="H15" s="54">
        <v>22.603999999999999</v>
      </c>
      <c r="I15" s="10">
        <v>1665</v>
      </c>
      <c r="J15" s="54">
        <v>16.713999999999999</v>
      </c>
    </row>
    <row r="16" spans="1:10" ht="15.75" x14ac:dyDescent="0.25">
      <c r="A16" s="10">
        <v>7</v>
      </c>
      <c r="B16" s="52" t="s">
        <v>92</v>
      </c>
      <c r="C16" s="10">
        <v>219</v>
      </c>
      <c r="D16" s="53">
        <v>11</v>
      </c>
      <c r="E16" s="10">
        <v>219</v>
      </c>
      <c r="F16" s="53">
        <v>11</v>
      </c>
      <c r="G16" s="10">
        <v>5517</v>
      </c>
      <c r="H16" s="53">
        <v>1387</v>
      </c>
      <c r="I16" s="10">
        <v>5517</v>
      </c>
      <c r="J16" s="53">
        <v>1387</v>
      </c>
    </row>
    <row r="17" spans="1:10" ht="15.75" x14ac:dyDescent="0.25">
      <c r="A17" s="10">
        <v>8</v>
      </c>
      <c r="B17" s="52" t="s">
        <v>93</v>
      </c>
      <c r="C17" s="10">
        <v>4</v>
      </c>
      <c r="D17" s="53">
        <v>0.4</v>
      </c>
      <c r="E17" s="10">
        <v>4</v>
      </c>
      <c r="F17" s="53">
        <v>0.4</v>
      </c>
      <c r="G17" s="10">
        <v>124</v>
      </c>
      <c r="H17" s="53">
        <v>8.9</v>
      </c>
      <c r="I17" s="10">
        <v>124</v>
      </c>
      <c r="J17" s="53">
        <v>8.9</v>
      </c>
    </row>
    <row r="18" spans="1:10" ht="15.75" x14ac:dyDescent="0.25">
      <c r="A18" s="10">
        <v>9</v>
      </c>
      <c r="B18" s="52" t="s">
        <v>94</v>
      </c>
      <c r="C18" s="10">
        <v>7</v>
      </c>
      <c r="D18" s="53">
        <v>0.31</v>
      </c>
      <c r="E18" s="10">
        <v>7</v>
      </c>
      <c r="F18" s="53">
        <v>0.31</v>
      </c>
      <c r="G18" s="10">
        <v>641</v>
      </c>
      <c r="H18" s="53">
        <v>54.35</v>
      </c>
      <c r="I18" s="10">
        <v>445</v>
      </c>
      <c r="J18" s="53">
        <v>43.53</v>
      </c>
    </row>
    <row r="19" spans="1:10" ht="15.75" x14ac:dyDescent="0.25">
      <c r="A19" s="10">
        <v>10</v>
      </c>
      <c r="B19" s="52" t="s">
        <v>95</v>
      </c>
      <c r="C19" s="10">
        <v>1531</v>
      </c>
      <c r="D19" s="53">
        <v>207</v>
      </c>
      <c r="E19" s="10">
        <v>1531</v>
      </c>
      <c r="F19" s="53">
        <v>207</v>
      </c>
      <c r="G19" s="10">
        <v>32795</v>
      </c>
      <c r="H19" s="53">
        <v>5384</v>
      </c>
      <c r="I19" s="10">
        <v>32795</v>
      </c>
      <c r="J19" s="53">
        <v>5384</v>
      </c>
    </row>
    <row r="20" spans="1:10" ht="15.75" x14ac:dyDescent="0.25">
      <c r="A20" s="10">
        <v>11</v>
      </c>
      <c r="B20" s="52" t="s">
        <v>96</v>
      </c>
      <c r="C20" s="10">
        <v>138</v>
      </c>
      <c r="D20" s="53">
        <v>15</v>
      </c>
      <c r="E20" s="10">
        <v>138</v>
      </c>
      <c r="F20" s="53">
        <v>15</v>
      </c>
      <c r="G20" s="10">
        <v>10229</v>
      </c>
      <c r="H20" s="53">
        <v>1530</v>
      </c>
      <c r="I20" s="10">
        <v>10229</v>
      </c>
      <c r="J20" s="53">
        <v>1530</v>
      </c>
    </row>
    <row r="21" spans="1:10" ht="15.75" x14ac:dyDescent="0.25">
      <c r="A21" s="10">
        <v>12</v>
      </c>
      <c r="B21" s="52" t="s">
        <v>97</v>
      </c>
      <c r="C21" s="10">
        <v>23</v>
      </c>
      <c r="D21" s="53">
        <v>4.25</v>
      </c>
      <c r="E21" s="10">
        <v>23</v>
      </c>
      <c r="F21" s="53">
        <v>4.25</v>
      </c>
      <c r="G21" s="10">
        <v>7933</v>
      </c>
      <c r="H21" s="53">
        <v>938.31</v>
      </c>
      <c r="I21" s="10">
        <v>7933</v>
      </c>
      <c r="J21" s="53">
        <v>938.31</v>
      </c>
    </row>
    <row r="22" spans="1:10" ht="15.75" x14ac:dyDescent="0.25">
      <c r="A22" s="13"/>
      <c r="B22" s="55" t="s">
        <v>98</v>
      </c>
      <c r="C22" s="13">
        <f t="shared" ref="C22:J22" si="0">SUM(C10:C21)</f>
        <v>34998</v>
      </c>
      <c r="D22" s="56">
        <f t="shared" si="0"/>
        <v>4006.335</v>
      </c>
      <c r="E22" s="13">
        <f t="shared" si="0"/>
        <v>33713</v>
      </c>
      <c r="F22" s="56">
        <f t="shared" si="0"/>
        <v>3094.7400000000002</v>
      </c>
      <c r="G22" s="13">
        <f t="shared" si="0"/>
        <v>152874</v>
      </c>
      <c r="H22" s="56">
        <f t="shared" si="0"/>
        <v>28399.744000000002</v>
      </c>
      <c r="I22" s="13">
        <f t="shared" si="0"/>
        <v>152079</v>
      </c>
      <c r="J22" s="56">
        <f t="shared" si="0"/>
        <v>28356.314000000002</v>
      </c>
    </row>
    <row r="23" spans="1:10" ht="15.75" x14ac:dyDescent="0.25">
      <c r="A23" s="13"/>
      <c r="B23" s="57" t="s">
        <v>99</v>
      </c>
      <c r="C23" s="58"/>
      <c r="D23" s="59"/>
      <c r="E23" s="58"/>
      <c r="F23" s="59"/>
      <c r="G23" s="58"/>
      <c r="H23" s="59"/>
      <c r="I23" s="58"/>
      <c r="J23" s="59"/>
    </row>
    <row r="24" spans="1:10" ht="15.75" x14ac:dyDescent="0.25">
      <c r="A24" s="10">
        <v>13</v>
      </c>
      <c r="B24" s="52" t="s">
        <v>100</v>
      </c>
      <c r="C24" s="10">
        <v>0</v>
      </c>
      <c r="D24" s="53">
        <v>0</v>
      </c>
      <c r="E24" s="10">
        <v>0</v>
      </c>
      <c r="F24" s="53">
        <v>0</v>
      </c>
      <c r="G24" s="10">
        <v>0</v>
      </c>
      <c r="H24" s="53">
        <v>0</v>
      </c>
      <c r="I24" s="10">
        <v>0</v>
      </c>
      <c r="J24" s="53">
        <v>0</v>
      </c>
    </row>
    <row r="25" spans="1:10" ht="15.75" x14ac:dyDescent="0.25">
      <c r="A25" s="10">
        <v>14</v>
      </c>
      <c r="B25" s="52" t="s">
        <v>101</v>
      </c>
      <c r="C25" s="10">
        <v>0</v>
      </c>
      <c r="D25" s="53">
        <v>0</v>
      </c>
      <c r="E25" s="10">
        <v>0</v>
      </c>
      <c r="F25" s="53">
        <v>0</v>
      </c>
      <c r="G25" s="10">
        <v>0</v>
      </c>
      <c r="H25" s="53">
        <v>0</v>
      </c>
      <c r="I25" s="10">
        <v>0</v>
      </c>
      <c r="J25" s="53">
        <v>0</v>
      </c>
    </row>
    <row r="26" spans="1:10" ht="15.75" x14ac:dyDescent="0.25">
      <c r="A26" s="10">
        <v>15</v>
      </c>
      <c r="B26" s="52" t="s">
        <v>102</v>
      </c>
      <c r="C26" s="10">
        <v>0</v>
      </c>
      <c r="D26" s="53">
        <v>0</v>
      </c>
      <c r="E26" s="10">
        <v>0</v>
      </c>
      <c r="F26" s="53">
        <v>0</v>
      </c>
      <c r="G26" s="10">
        <v>0</v>
      </c>
      <c r="H26" s="53">
        <v>0</v>
      </c>
      <c r="I26" s="10">
        <v>0</v>
      </c>
      <c r="J26" s="53">
        <v>0</v>
      </c>
    </row>
    <row r="27" spans="1:10" ht="15.75" x14ac:dyDescent="0.25">
      <c r="A27" s="10">
        <v>16</v>
      </c>
      <c r="B27" s="52" t="s">
        <v>103</v>
      </c>
      <c r="C27" s="10">
        <v>0</v>
      </c>
      <c r="D27" s="53">
        <v>0</v>
      </c>
      <c r="E27" s="10">
        <v>0</v>
      </c>
      <c r="F27" s="53">
        <v>0</v>
      </c>
      <c r="G27" s="10">
        <v>0</v>
      </c>
      <c r="H27" s="53">
        <v>0</v>
      </c>
      <c r="I27" s="10">
        <v>0</v>
      </c>
      <c r="J27" s="53">
        <v>0</v>
      </c>
    </row>
    <row r="28" spans="1:10" ht="15.75" x14ac:dyDescent="0.25">
      <c r="A28" s="10">
        <v>17</v>
      </c>
      <c r="B28" s="52" t="s">
        <v>104</v>
      </c>
      <c r="C28" s="10">
        <v>0</v>
      </c>
      <c r="D28" s="53">
        <v>0</v>
      </c>
      <c r="E28" s="10">
        <v>0</v>
      </c>
      <c r="F28" s="53">
        <v>0</v>
      </c>
      <c r="G28" s="10">
        <v>0</v>
      </c>
      <c r="H28" s="53">
        <v>0</v>
      </c>
      <c r="I28" s="10">
        <v>0</v>
      </c>
      <c r="J28" s="53">
        <v>0</v>
      </c>
    </row>
    <row r="29" spans="1:10" ht="15.75" x14ac:dyDescent="0.25">
      <c r="A29" s="10">
        <v>18</v>
      </c>
      <c r="B29" s="52" t="s">
        <v>105</v>
      </c>
      <c r="C29" s="10">
        <v>0</v>
      </c>
      <c r="D29" s="53">
        <v>0</v>
      </c>
      <c r="E29" s="10">
        <v>0</v>
      </c>
      <c r="F29" s="53">
        <v>0</v>
      </c>
      <c r="G29" s="10">
        <v>0</v>
      </c>
      <c r="H29" s="53">
        <v>0</v>
      </c>
      <c r="I29" s="10">
        <v>0</v>
      </c>
      <c r="J29" s="53">
        <v>0</v>
      </c>
    </row>
    <row r="30" spans="1:10" ht="15.75" x14ac:dyDescent="0.25">
      <c r="A30" s="10">
        <v>19</v>
      </c>
      <c r="B30" s="52" t="s">
        <v>106</v>
      </c>
      <c r="C30" s="10">
        <v>0</v>
      </c>
      <c r="D30" s="53">
        <v>0</v>
      </c>
      <c r="E30" s="10">
        <v>0</v>
      </c>
      <c r="F30" s="53">
        <v>0</v>
      </c>
      <c r="G30" s="10">
        <v>0</v>
      </c>
      <c r="H30" s="53">
        <v>0</v>
      </c>
      <c r="I30" s="10">
        <v>0</v>
      </c>
      <c r="J30" s="53">
        <v>0</v>
      </c>
    </row>
    <row r="31" spans="1:10" ht="15.75" x14ac:dyDescent="0.25">
      <c r="A31" s="10">
        <v>20</v>
      </c>
      <c r="B31" s="52" t="s">
        <v>107</v>
      </c>
      <c r="C31" s="10">
        <v>527</v>
      </c>
      <c r="D31" s="53">
        <v>307.49</v>
      </c>
      <c r="E31" s="10">
        <v>527</v>
      </c>
      <c r="F31" s="53">
        <v>307.49</v>
      </c>
      <c r="G31" s="10">
        <v>24173</v>
      </c>
      <c r="H31" s="53">
        <v>3672.29</v>
      </c>
      <c r="I31" s="10">
        <v>24173</v>
      </c>
      <c r="J31" s="53">
        <v>3672.29</v>
      </c>
    </row>
    <row r="32" spans="1:10" ht="15.75" x14ac:dyDescent="0.25">
      <c r="A32" s="10">
        <v>21</v>
      </c>
      <c r="B32" s="52" t="s">
        <v>108</v>
      </c>
      <c r="C32" s="10">
        <v>2539</v>
      </c>
      <c r="D32" s="53">
        <v>10744.52</v>
      </c>
      <c r="E32" s="10">
        <v>2539</v>
      </c>
      <c r="F32" s="53">
        <v>10744.52</v>
      </c>
      <c r="G32" s="10">
        <v>19266</v>
      </c>
      <c r="H32" s="53">
        <v>44140.31</v>
      </c>
      <c r="I32" s="10">
        <v>19266</v>
      </c>
      <c r="J32" s="53">
        <v>44140.31</v>
      </c>
    </row>
    <row r="33" spans="1:10" ht="15.75" x14ac:dyDescent="0.25">
      <c r="A33" s="10">
        <v>22</v>
      </c>
      <c r="B33" s="52" t="s">
        <v>109</v>
      </c>
      <c r="C33" s="10">
        <v>1</v>
      </c>
      <c r="D33" s="53">
        <v>0.02</v>
      </c>
      <c r="E33" s="10">
        <v>1</v>
      </c>
      <c r="F33" s="53">
        <v>0.02</v>
      </c>
      <c r="G33" s="10">
        <v>1</v>
      </c>
      <c r="H33" s="53">
        <v>0.02</v>
      </c>
      <c r="I33" s="10">
        <v>1</v>
      </c>
      <c r="J33" s="53">
        <v>0.02</v>
      </c>
    </row>
    <row r="34" spans="1:10" ht="15.75" x14ac:dyDescent="0.25">
      <c r="A34" s="10">
        <v>23</v>
      </c>
      <c r="B34" s="52" t="s">
        <v>110</v>
      </c>
      <c r="C34" s="10">
        <v>0</v>
      </c>
      <c r="D34" s="53">
        <v>0</v>
      </c>
      <c r="E34" s="10">
        <v>0</v>
      </c>
      <c r="F34" s="53">
        <v>0</v>
      </c>
      <c r="G34" s="10">
        <v>0</v>
      </c>
      <c r="H34" s="53">
        <v>0</v>
      </c>
      <c r="I34" s="10">
        <v>0</v>
      </c>
      <c r="J34" s="53">
        <v>0</v>
      </c>
    </row>
    <row r="35" spans="1:10" ht="15.75" x14ac:dyDescent="0.25">
      <c r="A35" s="10">
        <v>24</v>
      </c>
      <c r="B35" s="52" t="s">
        <v>111</v>
      </c>
      <c r="C35" s="10">
        <v>0</v>
      </c>
      <c r="D35" s="53">
        <v>0</v>
      </c>
      <c r="E35" s="10">
        <v>0</v>
      </c>
      <c r="F35" s="53">
        <v>0</v>
      </c>
      <c r="G35" s="10">
        <v>0</v>
      </c>
      <c r="H35" s="53">
        <v>0</v>
      </c>
      <c r="I35" s="10">
        <v>0</v>
      </c>
      <c r="J35" s="53">
        <v>0</v>
      </c>
    </row>
    <row r="36" spans="1:10" ht="15.75" x14ac:dyDescent="0.25">
      <c r="A36" s="10">
        <v>25</v>
      </c>
      <c r="B36" s="52" t="s">
        <v>112</v>
      </c>
      <c r="C36" s="10">
        <v>0</v>
      </c>
      <c r="D36" s="53">
        <v>0</v>
      </c>
      <c r="E36" s="10">
        <v>0</v>
      </c>
      <c r="F36" s="53">
        <v>0</v>
      </c>
      <c r="G36" s="10">
        <v>0</v>
      </c>
      <c r="H36" s="53">
        <v>0</v>
      </c>
      <c r="I36" s="10">
        <v>0</v>
      </c>
      <c r="J36" s="53">
        <v>0</v>
      </c>
    </row>
    <row r="37" spans="1:10" ht="15.75" x14ac:dyDescent="0.25">
      <c r="A37" s="10">
        <v>26</v>
      </c>
      <c r="B37" s="52" t="s">
        <v>113</v>
      </c>
      <c r="C37" s="10">
        <v>0</v>
      </c>
      <c r="D37" s="53">
        <v>0</v>
      </c>
      <c r="E37" s="10">
        <v>0</v>
      </c>
      <c r="F37" s="53">
        <v>0</v>
      </c>
      <c r="G37" s="10">
        <v>0</v>
      </c>
      <c r="H37" s="53">
        <v>0</v>
      </c>
      <c r="I37" s="10">
        <v>0</v>
      </c>
      <c r="J37" s="53">
        <v>0</v>
      </c>
    </row>
    <row r="38" spans="1:10" ht="15.75" x14ac:dyDescent="0.25">
      <c r="A38" s="10">
        <v>27</v>
      </c>
      <c r="B38" s="52" t="s">
        <v>114</v>
      </c>
      <c r="C38" s="10">
        <v>0</v>
      </c>
      <c r="D38" s="53">
        <v>0</v>
      </c>
      <c r="E38" s="10">
        <v>0</v>
      </c>
      <c r="F38" s="53">
        <v>0</v>
      </c>
      <c r="G38" s="10">
        <v>0</v>
      </c>
      <c r="H38" s="53">
        <v>0</v>
      </c>
      <c r="I38" s="10">
        <v>0</v>
      </c>
      <c r="J38" s="53">
        <v>0</v>
      </c>
    </row>
    <row r="39" spans="1:10" ht="15.75" x14ac:dyDescent="0.25">
      <c r="A39" s="10">
        <v>28</v>
      </c>
      <c r="B39" s="52" t="s">
        <v>115</v>
      </c>
      <c r="C39" s="10">
        <v>0</v>
      </c>
      <c r="D39" s="53">
        <v>0</v>
      </c>
      <c r="E39" s="10">
        <v>0</v>
      </c>
      <c r="F39" s="53">
        <v>0</v>
      </c>
      <c r="G39" s="10">
        <v>0</v>
      </c>
      <c r="H39" s="53">
        <v>0</v>
      </c>
      <c r="I39" s="10">
        <v>0</v>
      </c>
      <c r="J39" s="53">
        <v>0</v>
      </c>
    </row>
    <row r="40" spans="1:10" ht="15.75" x14ac:dyDescent="0.25">
      <c r="A40" s="10">
        <v>29</v>
      </c>
      <c r="B40" s="52" t="s">
        <v>116</v>
      </c>
      <c r="C40" s="10">
        <v>0</v>
      </c>
      <c r="D40" s="53">
        <v>0</v>
      </c>
      <c r="E40" s="10">
        <v>0</v>
      </c>
      <c r="F40" s="53">
        <v>0</v>
      </c>
      <c r="G40" s="10">
        <v>0</v>
      </c>
      <c r="H40" s="53">
        <v>0</v>
      </c>
      <c r="I40" s="10">
        <v>0</v>
      </c>
      <c r="J40" s="53">
        <v>0</v>
      </c>
    </row>
    <row r="41" spans="1:10" ht="15.75" x14ac:dyDescent="0.25">
      <c r="A41" s="10">
        <v>30</v>
      </c>
      <c r="B41" s="52" t="s">
        <v>117</v>
      </c>
      <c r="C41" s="10">
        <v>0</v>
      </c>
      <c r="D41" s="53">
        <v>0</v>
      </c>
      <c r="E41" s="10">
        <v>0</v>
      </c>
      <c r="F41" s="53">
        <v>0</v>
      </c>
      <c r="G41" s="10">
        <v>0</v>
      </c>
      <c r="H41" s="53">
        <v>0</v>
      </c>
      <c r="I41" s="10">
        <v>0</v>
      </c>
      <c r="J41" s="53">
        <v>0</v>
      </c>
    </row>
    <row r="42" spans="1:10" ht="15.75" x14ac:dyDescent="0.25">
      <c r="A42" s="10">
        <v>31</v>
      </c>
      <c r="B42" s="52" t="s">
        <v>118</v>
      </c>
      <c r="C42" s="10">
        <v>0</v>
      </c>
      <c r="D42" s="53">
        <v>0</v>
      </c>
      <c r="E42" s="10">
        <v>0</v>
      </c>
      <c r="F42" s="53">
        <v>0</v>
      </c>
      <c r="G42" s="10">
        <v>0</v>
      </c>
      <c r="H42" s="53">
        <v>0</v>
      </c>
      <c r="I42" s="10">
        <v>0</v>
      </c>
      <c r="J42" s="53">
        <v>0</v>
      </c>
    </row>
    <row r="43" spans="1:10" ht="15.75" x14ac:dyDescent="0.25">
      <c r="A43" s="10">
        <v>32</v>
      </c>
      <c r="B43" s="52" t="s">
        <v>119</v>
      </c>
      <c r="C43" s="10">
        <v>0</v>
      </c>
      <c r="D43" s="53">
        <v>0</v>
      </c>
      <c r="E43" s="10">
        <v>0</v>
      </c>
      <c r="F43" s="53">
        <v>0</v>
      </c>
      <c r="G43" s="10">
        <v>0</v>
      </c>
      <c r="H43" s="53">
        <v>0</v>
      </c>
      <c r="I43" s="10">
        <v>0</v>
      </c>
      <c r="J43" s="53">
        <v>0</v>
      </c>
    </row>
    <row r="44" spans="1:10" ht="15.75" x14ac:dyDescent="0.25">
      <c r="A44" s="10">
        <v>33</v>
      </c>
      <c r="B44" s="52" t="s">
        <v>120</v>
      </c>
      <c r="C44" s="10">
        <v>0</v>
      </c>
      <c r="D44" s="53">
        <v>0</v>
      </c>
      <c r="E44" s="10">
        <v>0</v>
      </c>
      <c r="F44" s="53">
        <v>0</v>
      </c>
      <c r="G44" s="10">
        <v>0</v>
      </c>
      <c r="H44" s="53">
        <v>0</v>
      </c>
      <c r="I44" s="10">
        <v>0</v>
      </c>
      <c r="J44" s="53">
        <v>0</v>
      </c>
    </row>
    <row r="45" spans="1:10" ht="15.75" x14ac:dyDescent="0.25">
      <c r="A45" s="10">
        <v>34</v>
      </c>
      <c r="B45" s="52" t="s">
        <v>121</v>
      </c>
      <c r="C45" s="10">
        <v>0</v>
      </c>
      <c r="D45" s="53">
        <v>0</v>
      </c>
      <c r="E45" s="10">
        <v>0</v>
      </c>
      <c r="F45" s="53">
        <v>0</v>
      </c>
      <c r="G45" s="10">
        <v>0</v>
      </c>
      <c r="H45" s="53">
        <v>0</v>
      </c>
      <c r="I45" s="10">
        <v>0</v>
      </c>
      <c r="J45" s="53">
        <v>0</v>
      </c>
    </row>
    <row r="46" spans="1:10" ht="15.75" x14ac:dyDescent="0.25">
      <c r="A46" s="10">
        <v>35</v>
      </c>
      <c r="B46" s="52" t="s">
        <v>122</v>
      </c>
      <c r="C46" s="10">
        <v>0</v>
      </c>
      <c r="D46" s="53">
        <v>0</v>
      </c>
      <c r="E46" s="10">
        <v>0</v>
      </c>
      <c r="F46" s="53">
        <v>0</v>
      </c>
      <c r="G46" s="10">
        <v>0</v>
      </c>
      <c r="H46" s="53">
        <v>0</v>
      </c>
      <c r="I46" s="10">
        <v>0</v>
      </c>
      <c r="J46" s="53">
        <v>0</v>
      </c>
    </row>
    <row r="47" spans="1:10" ht="15.75" x14ac:dyDescent="0.25">
      <c r="A47" s="10">
        <v>36</v>
      </c>
      <c r="B47" s="52" t="s">
        <v>123</v>
      </c>
      <c r="C47" s="10">
        <v>0</v>
      </c>
      <c r="D47" s="53">
        <v>0</v>
      </c>
      <c r="E47" s="10">
        <v>0</v>
      </c>
      <c r="F47" s="53">
        <v>0</v>
      </c>
      <c r="G47" s="10">
        <v>0</v>
      </c>
      <c r="H47" s="53">
        <v>0</v>
      </c>
      <c r="I47" s="10">
        <v>0</v>
      </c>
      <c r="J47" s="53">
        <v>0</v>
      </c>
    </row>
    <row r="48" spans="1:10" ht="15.75" x14ac:dyDescent="0.25">
      <c r="A48" s="10">
        <v>37</v>
      </c>
      <c r="B48" s="52" t="s">
        <v>124</v>
      </c>
      <c r="C48" s="10">
        <v>0</v>
      </c>
      <c r="D48" s="53">
        <v>0</v>
      </c>
      <c r="E48" s="10">
        <v>0</v>
      </c>
      <c r="F48" s="53">
        <v>0</v>
      </c>
      <c r="G48" s="10">
        <v>0</v>
      </c>
      <c r="H48" s="53">
        <v>0</v>
      </c>
      <c r="I48" s="10">
        <v>0</v>
      </c>
      <c r="J48" s="53">
        <v>0</v>
      </c>
    </row>
    <row r="49" spans="1:10" ht="15.75" x14ac:dyDescent="0.25">
      <c r="A49" s="13"/>
      <c r="B49" s="55" t="s">
        <v>125</v>
      </c>
      <c r="C49" s="13">
        <f t="shared" ref="C49:J49" si="1">SUM(C23:C48)</f>
        <v>3067</v>
      </c>
      <c r="D49" s="56">
        <f t="shared" si="1"/>
        <v>11052.03</v>
      </c>
      <c r="E49" s="13">
        <f t="shared" si="1"/>
        <v>3067</v>
      </c>
      <c r="F49" s="56">
        <f t="shared" si="1"/>
        <v>11052.03</v>
      </c>
      <c r="G49" s="13">
        <f t="shared" si="1"/>
        <v>43440</v>
      </c>
      <c r="H49" s="56">
        <f t="shared" si="1"/>
        <v>47812.619999999995</v>
      </c>
      <c r="I49" s="13">
        <f t="shared" si="1"/>
        <v>43440</v>
      </c>
      <c r="J49" s="56">
        <f t="shared" si="1"/>
        <v>47812.619999999995</v>
      </c>
    </row>
    <row r="50" spans="1:10" ht="15.75" x14ac:dyDescent="0.25">
      <c r="A50" s="13"/>
      <c r="B50" s="55" t="s">
        <v>126</v>
      </c>
      <c r="C50" s="13">
        <f t="shared" ref="C50:J50" si="2">SUM(C22,C49)</f>
        <v>38065</v>
      </c>
      <c r="D50" s="56">
        <f t="shared" si="2"/>
        <v>15058.365000000002</v>
      </c>
      <c r="E50" s="13">
        <f t="shared" si="2"/>
        <v>36780</v>
      </c>
      <c r="F50" s="56">
        <f t="shared" si="2"/>
        <v>14146.77</v>
      </c>
      <c r="G50" s="13">
        <f t="shared" si="2"/>
        <v>196314</v>
      </c>
      <c r="H50" s="56">
        <f t="shared" si="2"/>
        <v>76212.364000000001</v>
      </c>
      <c r="I50" s="13">
        <f t="shared" si="2"/>
        <v>195519</v>
      </c>
      <c r="J50" s="56">
        <f t="shared" si="2"/>
        <v>76168.933999999994</v>
      </c>
    </row>
    <row r="51" spans="1:10" ht="15.75" x14ac:dyDescent="0.25">
      <c r="A51" s="13"/>
      <c r="B51" s="57" t="s">
        <v>127</v>
      </c>
      <c r="C51" s="58"/>
      <c r="D51" s="59"/>
      <c r="E51" s="58"/>
      <c r="F51" s="59"/>
      <c r="G51" s="58"/>
      <c r="H51" s="59"/>
      <c r="I51" s="58"/>
      <c r="J51" s="59"/>
    </row>
    <row r="52" spans="1:10" ht="15.75" x14ac:dyDescent="0.25">
      <c r="A52" s="10">
        <v>38</v>
      </c>
      <c r="B52" s="52" t="s">
        <v>128</v>
      </c>
      <c r="C52" s="10">
        <v>1332</v>
      </c>
      <c r="D52" s="53">
        <v>159.82</v>
      </c>
      <c r="E52" s="10">
        <v>1252</v>
      </c>
      <c r="F52" s="53">
        <v>138.37</v>
      </c>
      <c r="G52" s="10">
        <v>131970</v>
      </c>
      <c r="H52" s="53">
        <v>26624.92</v>
      </c>
      <c r="I52" s="10">
        <v>123115</v>
      </c>
      <c r="J52" s="53">
        <v>22803.96</v>
      </c>
    </row>
    <row r="53" spans="1:10" ht="15.75" x14ac:dyDescent="0.25">
      <c r="A53" s="10">
        <v>39</v>
      </c>
      <c r="B53" s="52" t="s">
        <v>129</v>
      </c>
      <c r="C53" s="10">
        <v>771</v>
      </c>
      <c r="D53" s="53">
        <v>35.94</v>
      </c>
      <c r="E53" s="10">
        <v>771</v>
      </c>
      <c r="F53" s="53">
        <v>35.94</v>
      </c>
      <c r="G53" s="10">
        <v>86694</v>
      </c>
      <c r="H53" s="53">
        <v>14242.33</v>
      </c>
      <c r="I53" s="10">
        <v>86694</v>
      </c>
      <c r="J53" s="53">
        <v>14242.33</v>
      </c>
    </row>
    <row r="54" spans="1:10" ht="15.75" x14ac:dyDescent="0.25">
      <c r="A54" s="13"/>
      <c r="B54" s="55" t="s">
        <v>130</v>
      </c>
      <c r="C54" s="13">
        <f t="shared" ref="C54:J54" si="3">SUM(C51:C53)</f>
        <v>2103</v>
      </c>
      <c r="D54" s="56">
        <f t="shared" si="3"/>
        <v>195.76</v>
      </c>
      <c r="E54" s="13">
        <f t="shared" si="3"/>
        <v>2023</v>
      </c>
      <c r="F54" s="56">
        <f t="shared" si="3"/>
        <v>174.31</v>
      </c>
      <c r="G54" s="13">
        <f t="shared" si="3"/>
        <v>218664</v>
      </c>
      <c r="H54" s="56">
        <f t="shared" si="3"/>
        <v>40867.25</v>
      </c>
      <c r="I54" s="13">
        <f t="shared" si="3"/>
        <v>209809</v>
      </c>
      <c r="J54" s="56">
        <f t="shared" si="3"/>
        <v>37046.29</v>
      </c>
    </row>
    <row r="55" spans="1:10" ht="15.75" x14ac:dyDescent="0.25">
      <c r="A55" s="13"/>
      <c r="B55" s="57" t="s">
        <v>131</v>
      </c>
      <c r="C55" s="58"/>
      <c r="D55" s="59"/>
      <c r="E55" s="58"/>
      <c r="F55" s="59"/>
      <c r="G55" s="58"/>
      <c r="H55" s="59"/>
      <c r="I55" s="58"/>
      <c r="J55" s="59"/>
    </row>
    <row r="56" spans="1:10" ht="15.75" x14ac:dyDescent="0.25">
      <c r="A56" s="10">
        <v>40</v>
      </c>
      <c r="B56" s="60" t="s">
        <v>132</v>
      </c>
      <c r="C56" s="10">
        <v>9294</v>
      </c>
      <c r="D56" s="53">
        <v>6514.83</v>
      </c>
      <c r="E56" s="10">
        <v>8505</v>
      </c>
      <c r="F56" s="53">
        <v>5750.72</v>
      </c>
      <c r="G56" s="10">
        <v>101542</v>
      </c>
      <c r="H56" s="53">
        <v>7724.03</v>
      </c>
      <c r="I56" s="10">
        <v>94378</v>
      </c>
      <c r="J56" s="53">
        <v>6427.07</v>
      </c>
    </row>
    <row r="57" spans="1:10" ht="15.75" x14ac:dyDescent="0.25">
      <c r="A57" s="10">
        <v>41</v>
      </c>
      <c r="B57" s="52" t="s">
        <v>133</v>
      </c>
      <c r="C57" s="10">
        <v>0</v>
      </c>
      <c r="D57" s="53">
        <v>0</v>
      </c>
      <c r="E57" s="10">
        <v>0</v>
      </c>
      <c r="F57" s="53">
        <v>0</v>
      </c>
      <c r="G57" s="10">
        <v>0</v>
      </c>
      <c r="H57" s="53">
        <v>0</v>
      </c>
      <c r="I57" s="10">
        <v>0</v>
      </c>
      <c r="J57" s="53">
        <v>0</v>
      </c>
    </row>
    <row r="58" spans="1:10" ht="15.75" x14ac:dyDescent="0.25">
      <c r="A58" s="13"/>
      <c r="B58" s="55" t="s">
        <v>134</v>
      </c>
      <c r="C58" s="13">
        <f t="shared" ref="C58:J58" si="4">SUM(C55:C57)</f>
        <v>9294</v>
      </c>
      <c r="D58" s="56">
        <f t="shared" si="4"/>
        <v>6514.83</v>
      </c>
      <c r="E58" s="13">
        <f t="shared" si="4"/>
        <v>8505</v>
      </c>
      <c r="F58" s="56">
        <f t="shared" si="4"/>
        <v>5750.72</v>
      </c>
      <c r="G58" s="13">
        <f t="shared" si="4"/>
        <v>101542</v>
      </c>
      <c r="H58" s="56">
        <f t="shared" si="4"/>
        <v>7724.03</v>
      </c>
      <c r="I58" s="13">
        <f t="shared" si="4"/>
        <v>94378</v>
      </c>
      <c r="J58" s="56">
        <f t="shared" si="4"/>
        <v>6427.07</v>
      </c>
    </row>
    <row r="59" spans="1:10" ht="15.75" x14ac:dyDescent="0.25">
      <c r="A59" s="13"/>
      <c r="B59" s="57" t="s">
        <v>135</v>
      </c>
      <c r="C59" s="58"/>
      <c r="D59" s="59"/>
      <c r="E59" s="58"/>
      <c r="F59" s="59"/>
      <c r="G59" s="58"/>
      <c r="H59" s="59"/>
      <c r="I59" s="58"/>
      <c r="J59" s="59"/>
    </row>
    <row r="60" spans="1:10" ht="15.75" x14ac:dyDescent="0.25">
      <c r="A60" s="10">
        <v>42</v>
      </c>
      <c r="B60" s="52" t="s">
        <v>136</v>
      </c>
      <c r="C60" s="10">
        <v>0</v>
      </c>
      <c r="D60" s="53">
        <v>0</v>
      </c>
      <c r="E60" s="10">
        <v>0</v>
      </c>
      <c r="F60" s="53">
        <v>0</v>
      </c>
      <c r="G60" s="10">
        <v>22</v>
      </c>
      <c r="H60" s="53">
        <v>0.66</v>
      </c>
      <c r="I60" s="10">
        <v>18</v>
      </c>
      <c r="J60" s="53">
        <v>0.64</v>
      </c>
    </row>
    <row r="61" spans="1:10" ht="15.75" x14ac:dyDescent="0.25">
      <c r="A61" s="10">
        <v>43</v>
      </c>
      <c r="B61" s="52" t="s">
        <v>137</v>
      </c>
      <c r="C61" s="10">
        <v>0</v>
      </c>
      <c r="D61" s="53">
        <v>0</v>
      </c>
      <c r="E61" s="10">
        <v>0</v>
      </c>
      <c r="F61" s="53">
        <v>0</v>
      </c>
      <c r="G61" s="10">
        <v>0</v>
      </c>
      <c r="H61" s="53">
        <v>0</v>
      </c>
      <c r="I61" s="10">
        <v>0</v>
      </c>
      <c r="J61" s="53">
        <v>0</v>
      </c>
    </row>
    <row r="62" spans="1:10" ht="15.75" x14ac:dyDescent="0.25">
      <c r="A62" s="10">
        <v>44</v>
      </c>
      <c r="B62" s="52" t="s">
        <v>138</v>
      </c>
      <c r="C62" s="10">
        <v>0</v>
      </c>
      <c r="D62" s="53">
        <v>0</v>
      </c>
      <c r="E62" s="10">
        <v>0</v>
      </c>
      <c r="F62" s="53">
        <v>0</v>
      </c>
      <c r="G62" s="10">
        <v>0</v>
      </c>
      <c r="H62" s="53">
        <v>0</v>
      </c>
      <c r="I62" s="10">
        <v>0</v>
      </c>
      <c r="J62" s="53">
        <v>0</v>
      </c>
    </row>
    <row r="63" spans="1:10" ht="15.75" x14ac:dyDescent="0.25">
      <c r="A63" s="10">
        <v>45</v>
      </c>
      <c r="B63" s="52" t="s">
        <v>139</v>
      </c>
      <c r="C63" s="10">
        <v>0</v>
      </c>
      <c r="D63" s="53">
        <v>0</v>
      </c>
      <c r="E63" s="10">
        <v>0</v>
      </c>
      <c r="F63" s="53">
        <v>0</v>
      </c>
      <c r="G63" s="10">
        <v>0</v>
      </c>
      <c r="H63" s="53">
        <v>0</v>
      </c>
      <c r="I63" s="10">
        <v>0</v>
      </c>
      <c r="J63" s="53">
        <v>0</v>
      </c>
    </row>
    <row r="64" spans="1:10" ht="15.75" x14ac:dyDescent="0.25">
      <c r="A64" s="10">
        <v>46</v>
      </c>
      <c r="B64" s="52" t="s">
        <v>140</v>
      </c>
      <c r="C64" s="10">
        <v>0</v>
      </c>
      <c r="D64" s="53">
        <v>0</v>
      </c>
      <c r="E64" s="10">
        <v>0</v>
      </c>
      <c r="F64" s="53">
        <v>0</v>
      </c>
      <c r="G64" s="10">
        <v>0</v>
      </c>
      <c r="H64" s="53">
        <v>0</v>
      </c>
      <c r="I64" s="10">
        <v>0</v>
      </c>
      <c r="J64" s="53">
        <v>0</v>
      </c>
    </row>
    <row r="65" spans="1:10" ht="15.75" x14ac:dyDescent="0.25">
      <c r="A65" s="10">
        <v>47</v>
      </c>
      <c r="B65" s="52" t="s">
        <v>141</v>
      </c>
      <c r="C65" s="10">
        <v>0</v>
      </c>
      <c r="D65" s="53">
        <v>0</v>
      </c>
      <c r="E65" s="10">
        <v>0</v>
      </c>
      <c r="F65" s="53">
        <v>0</v>
      </c>
      <c r="G65" s="10">
        <v>0</v>
      </c>
      <c r="H65" s="53">
        <v>0</v>
      </c>
      <c r="I65" s="10">
        <v>0</v>
      </c>
      <c r="J65" s="53">
        <v>0</v>
      </c>
    </row>
    <row r="66" spans="1:10" ht="15.75" x14ac:dyDescent="0.25">
      <c r="A66" s="10">
        <v>48</v>
      </c>
      <c r="B66" s="52" t="s">
        <v>142</v>
      </c>
      <c r="C66" s="10">
        <v>0</v>
      </c>
      <c r="D66" s="53">
        <v>0</v>
      </c>
      <c r="E66" s="10">
        <v>0</v>
      </c>
      <c r="F66" s="53">
        <v>0</v>
      </c>
      <c r="G66" s="10">
        <v>0</v>
      </c>
      <c r="H66" s="53">
        <v>0</v>
      </c>
      <c r="I66" s="10">
        <v>0</v>
      </c>
      <c r="J66" s="53">
        <v>0</v>
      </c>
    </row>
    <row r="67" spans="1:10" ht="15.75" x14ac:dyDescent="0.25">
      <c r="A67" s="10">
        <v>49</v>
      </c>
      <c r="B67" s="52" t="s">
        <v>143</v>
      </c>
      <c r="C67" s="10">
        <v>0</v>
      </c>
      <c r="D67" s="53">
        <v>0</v>
      </c>
      <c r="E67" s="10">
        <v>0</v>
      </c>
      <c r="F67" s="53">
        <v>0</v>
      </c>
      <c r="G67" s="10">
        <v>0</v>
      </c>
      <c r="H67" s="53">
        <v>0</v>
      </c>
      <c r="I67" s="10">
        <v>0</v>
      </c>
      <c r="J67" s="53">
        <v>0</v>
      </c>
    </row>
    <row r="68" spans="1:10" ht="15.75" x14ac:dyDescent="0.25">
      <c r="A68" s="10">
        <v>50</v>
      </c>
      <c r="B68" s="52" t="s">
        <v>144</v>
      </c>
      <c r="C68" s="10">
        <v>0</v>
      </c>
      <c r="D68" s="53">
        <v>0</v>
      </c>
      <c r="E68" s="10">
        <v>0</v>
      </c>
      <c r="F68" s="53">
        <v>0</v>
      </c>
      <c r="G68" s="10">
        <v>0</v>
      </c>
      <c r="H68" s="53">
        <v>0</v>
      </c>
      <c r="I68" s="10">
        <v>0</v>
      </c>
      <c r="J68" s="53">
        <v>0</v>
      </c>
    </row>
    <row r="69" spans="1:10" ht="15.75" x14ac:dyDescent="0.25">
      <c r="A69" s="13"/>
      <c r="B69" s="55" t="s">
        <v>145</v>
      </c>
      <c r="C69" s="13">
        <f t="shared" ref="C69:J69" si="5">SUM(C59:C68)</f>
        <v>0</v>
      </c>
      <c r="D69" s="56">
        <f t="shared" si="5"/>
        <v>0</v>
      </c>
      <c r="E69" s="13">
        <f t="shared" si="5"/>
        <v>0</v>
      </c>
      <c r="F69" s="56">
        <f t="shared" si="5"/>
        <v>0</v>
      </c>
      <c r="G69" s="13">
        <f t="shared" si="5"/>
        <v>22</v>
      </c>
      <c r="H69" s="56">
        <f t="shared" si="5"/>
        <v>0.66</v>
      </c>
      <c r="I69" s="13">
        <f t="shared" si="5"/>
        <v>18</v>
      </c>
      <c r="J69" s="56">
        <f t="shared" si="5"/>
        <v>0.64</v>
      </c>
    </row>
    <row r="70" spans="1:10" ht="15.75" x14ac:dyDescent="0.25">
      <c r="A70" s="13"/>
      <c r="B70" s="57" t="s">
        <v>146</v>
      </c>
      <c r="C70" s="58"/>
      <c r="D70" s="59"/>
      <c r="E70" s="58"/>
      <c r="F70" s="59"/>
      <c r="G70" s="58"/>
      <c r="H70" s="59"/>
      <c r="I70" s="58"/>
      <c r="J70" s="59"/>
    </row>
    <row r="71" spans="1:10" ht="15.75" x14ac:dyDescent="0.25">
      <c r="A71" s="10">
        <v>51</v>
      </c>
      <c r="B71" s="52" t="s">
        <v>147</v>
      </c>
      <c r="C71" s="10">
        <v>0</v>
      </c>
      <c r="D71" s="53">
        <v>0</v>
      </c>
      <c r="E71" s="10">
        <v>0</v>
      </c>
      <c r="F71" s="53">
        <v>0</v>
      </c>
      <c r="G71" s="10">
        <v>0</v>
      </c>
      <c r="H71" s="53">
        <v>0</v>
      </c>
      <c r="I71" s="10">
        <v>0</v>
      </c>
      <c r="J71" s="53">
        <v>0</v>
      </c>
    </row>
    <row r="72" spans="1:10" ht="15.75" x14ac:dyDescent="0.25">
      <c r="A72" s="10">
        <v>52</v>
      </c>
      <c r="B72" s="52" t="s">
        <v>148</v>
      </c>
      <c r="C72" s="10">
        <v>0</v>
      </c>
      <c r="D72" s="53">
        <v>0</v>
      </c>
      <c r="E72" s="10">
        <v>0</v>
      </c>
      <c r="F72" s="53">
        <v>0</v>
      </c>
      <c r="G72" s="10">
        <v>0</v>
      </c>
      <c r="H72" s="53">
        <v>0</v>
      </c>
      <c r="I72" s="10">
        <v>0</v>
      </c>
      <c r="J72" s="53">
        <v>0</v>
      </c>
    </row>
    <row r="73" spans="1:10" ht="15.75" x14ac:dyDescent="0.25">
      <c r="A73" s="10">
        <v>53</v>
      </c>
      <c r="B73" s="52" t="s">
        <v>149</v>
      </c>
      <c r="C73" s="10">
        <v>0</v>
      </c>
      <c r="D73" s="53">
        <v>0</v>
      </c>
      <c r="E73" s="10">
        <v>0</v>
      </c>
      <c r="F73" s="53">
        <v>0</v>
      </c>
      <c r="G73" s="10">
        <v>0</v>
      </c>
      <c r="H73" s="53">
        <v>0</v>
      </c>
      <c r="I73" s="10">
        <v>0</v>
      </c>
      <c r="J73" s="53">
        <v>0</v>
      </c>
    </row>
    <row r="74" spans="1:10" ht="15.75" x14ac:dyDescent="0.25">
      <c r="A74" s="13"/>
      <c r="B74" s="55" t="s">
        <v>150</v>
      </c>
      <c r="C74" s="13">
        <f t="shared" ref="C74:J74" si="6">SUM(C70:C73)</f>
        <v>0</v>
      </c>
      <c r="D74" s="56">
        <f t="shared" si="6"/>
        <v>0</v>
      </c>
      <c r="E74" s="13">
        <f t="shared" si="6"/>
        <v>0</v>
      </c>
      <c r="F74" s="56">
        <f t="shared" si="6"/>
        <v>0</v>
      </c>
      <c r="G74" s="13">
        <f t="shared" si="6"/>
        <v>0</v>
      </c>
      <c r="H74" s="56">
        <f t="shared" si="6"/>
        <v>0</v>
      </c>
      <c r="I74" s="13">
        <f t="shared" si="6"/>
        <v>0</v>
      </c>
      <c r="J74" s="56">
        <f t="shared" si="6"/>
        <v>0</v>
      </c>
    </row>
    <row r="75" spans="1:10" ht="15.75" x14ac:dyDescent="0.25">
      <c r="A75" s="13"/>
      <c r="B75" s="55" t="s">
        <v>49</v>
      </c>
      <c r="C75" s="13">
        <f t="shared" ref="C75:J75" si="7">SUM(C50,C54,C58,C69,C74)</f>
        <v>49462</v>
      </c>
      <c r="D75" s="56">
        <f t="shared" si="7"/>
        <v>21768.955000000002</v>
      </c>
      <c r="E75" s="13">
        <f t="shared" si="7"/>
        <v>47308</v>
      </c>
      <c r="F75" s="56">
        <f t="shared" si="7"/>
        <v>20071.8</v>
      </c>
      <c r="G75" s="13">
        <f t="shared" si="7"/>
        <v>516542</v>
      </c>
      <c r="H75" s="56">
        <f t="shared" si="7"/>
        <v>124804.304</v>
      </c>
      <c r="I75" s="13">
        <f t="shared" si="7"/>
        <v>499724</v>
      </c>
      <c r="J75" s="56">
        <f t="shared" si="7"/>
        <v>119642.93399999999</v>
      </c>
    </row>
  </sheetData>
  <mergeCells count="19">
    <mergeCell ref="B55:J55"/>
    <mergeCell ref="B59:J59"/>
    <mergeCell ref="B70:J70"/>
    <mergeCell ref="E7:F7"/>
    <mergeCell ref="G7:H7"/>
    <mergeCell ref="I7:J7"/>
    <mergeCell ref="A9:J9"/>
    <mergeCell ref="B23:J23"/>
    <mergeCell ref="B51:J51"/>
    <mergeCell ref="A1:J1"/>
    <mergeCell ref="A2:J2"/>
    <mergeCell ref="A3:J3"/>
    <mergeCell ref="A4:J4"/>
    <mergeCell ref="G5:H5"/>
    <mergeCell ref="A6:A8"/>
    <mergeCell ref="B6:B8"/>
    <mergeCell ref="C6:F6"/>
    <mergeCell ref="G6:J6"/>
    <mergeCell ref="C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2E3E-DFF3-4321-BBCF-5AA565BC155D}">
  <dimension ref="A1:J75"/>
  <sheetViews>
    <sheetView workbookViewId="0">
      <selection activeCell="B5" sqref="B1:J1048576"/>
    </sheetView>
  </sheetViews>
  <sheetFormatPr defaultRowHeight="15" x14ac:dyDescent="0.25"/>
  <cols>
    <col min="2" max="2" width="55.7109375" bestFit="1" customWidth="1"/>
    <col min="3" max="5" width="9" bestFit="1" customWidth="1"/>
    <col min="6" max="6" width="7.7109375" bestFit="1" customWidth="1"/>
    <col min="7" max="8" width="9" bestFit="1" customWidth="1"/>
    <col min="9" max="9" width="15.85546875" bestFit="1" customWidth="1"/>
    <col min="10" max="10" width="9" bestFit="1" customWidth="1"/>
  </cols>
  <sheetData>
    <row r="1" spans="1:10" ht="15.75" x14ac:dyDescent="0.25">
      <c r="A1" s="38" t="s">
        <v>71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.75" x14ac:dyDescent="0.25">
      <c r="A2" s="38" t="s">
        <v>72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.75" x14ac:dyDescent="0.25">
      <c r="A3" s="38" t="s">
        <v>151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.75" x14ac:dyDescent="0.25">
      <c r="A4" s="38" t="s">
        <v>74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5.75" x14ac:dyDescent="0.25">
      <c r="A5" s="39"/>
      <c r="B5" s="61"/>
      <c r="C5" s="39"/>
      <c r="D5" s="41"/>
      <c r="E5" s="39"/>
      <c r="F5" s="41"/>
      <c r="G5" s="42" t="s">
        <v>75</v>
      </c>
      <c r="H5" s="42"/>
      <c r="I5" s="43" t="s">
        <v>76</v>
      </c>
      <c r="J5" s="41"/>
    </row>
    <row r="6" spans="1:10" ht="15.75" x14ac:dyDescent="0.25">
      <c r="A6" s="44" t="s">
        <v>77</v>
      </c>
      <c r="B6" s="62" t="s">
        <v>78</v>
      </c>
      <c r="C6" s="44" t="s">
        <v>152</v>
      </c>
      <c r="D6" s="44"/>
      <c r="E6" s="44"/>
      <c r="F6" s="44"/>
      <c r="G6" s="44" t="s">
        <v>153</v>
      </c>
      <c r="H6" s="44"/>
      <c r="I6" s="44"/>
      <c r="J6" s="44"/>
    </row>
    <row r="7" spans="1:10" ht="15.75" x14ac:dyDescent="0.25">
      <c r="A7" s="44"/>
      <c r="B7" s="62"/>
      <c r="C7" s="44" t="s">
        <v>81</v>
      </c>
      <c r="D7" s="44"/>
      <c r="E7" s="44" t="s">
        <v>82</v>
      </c>
      <c r="F7" s="44"/>
      <c r="G7" s="44" t="s">
        <v>81</v>
      </c>
      <c r="H7" s="44"/>
      <c r="I7" s="44" t="s">
        <v>82</v>
      </c>
      <c r="J7" s="44"/>
    </row>
    <row r="8" spans="1:10" ht="15.75" x14ac:dyDescent="0.25">
      <c r="A8" s="44"/>
      <c r="B8" s="62"/>
      <c r="C8" s="7" t="s">
        <v>83</v>
      </c>
      <c r="D8" s="63" t="s">
        <v>84</v>
      </c>
      <c r="E8" s="7" t="s">
        <v>83</v>
      </c>
      <c r="F8" s="63" t="s">
        <v>84</v>
      </c>
      <c r="G8" s="7" t="s">
        <v>83</v>
      </c>
      <c r="H8" s="63" t="s">
        <v>84</v>
      </c>
      <c r="I8" s="7" t="s">
        <v>83</v>
      </c>
      <c r="J8" s="63" t="s">
        <v>84</v>
      </c>
    </row>
    <row r="9" spans="1:10" ht="15.75" x14ac:dyDescent="0.25">
      <c r="A9" s="49" t="s">
        <v>85</v>
      </c>
      <c r="B9" s="50"/>
      <c r="C9" s="50"/>
      <c r="D9" s="50"/>
      <c r="E9" s="50"/>
      <c r="F9" s="50"/>
      <c r="G9" s="50"/>
      <c r="H9" s="50"/>
      <c r="I9" s="50"/>
      <c r="J9" s="51"/>
    </row>
    <row r="10" spans="1:10" ht="15.75" x14ac:dyDescent="0.25">
      <c r="A10" s="10">
        <v>1</v>
      </c>
      <c r="B10" s="64" t="s">
        <v>86</v>
      </c>
      <c r="C10" s="10">
        <v>21274</v>
      </c>
      <c r="D10" s="53">
        <v>422.66</v>
      </c>
      <c r="E10" s="10">
        <v>21274</v>
      </c>
      <c r="F10" s="53">
        <v>422.66</v>
      </c>
      <c r="G10" s="10">
        <v>21274</v>
      </c>
      <c r="H10" s="53">
        <v>422.66</v>
      </c>
      <c r="I10" s="10">
        <v>21274</v>
      </c>
      <c r="J10" s="53">
        <v>422.66</v>
      </c>
    </row>
    <row r="11" spans="1:10" ht="15.75" x14ac:dyDescent="0.25">
      <c r="A11" s="10">
        <v>2</v>
      </c>
      <c r="B11" s="64" t="s">
        <v>87</v>
      </c>
      <c r="C11" s="10">
        <v>166</v>
      </c>
      <c r="D11" s="53">
        <v>453.74</v>
      </c>
      <c r="E11" s="10">
        <v>166</v>
      </c>
      <c r="F11" s="53">
        <v>453.74</v>
      </c>
      <c r="G11" s="10">
        <v>6085</v>
      </c>
      <c r="H11" s="53">
        <v>10659.04</v>
      </c>
      <c r="I11" s="10">
        <v>6062</v>
      </c>
      <c r="J11" s="53">
        <v>10491.58</v>
      </c>
    </row>
    <row r="12" spans="1:10" ht="15.75" x14ac:dyDescent="0.25">
      <c r="A12" s="10">
        <v>3</v>
      </c>
      <c r="B12" s="64" t="s">
        <v>88</v>
      </c>
      <c r="C12" s="10">
        <v>1539</v>
      </c>
      <c r="D12" s="53">
        <v>4025.63</v>
      </c>
      <c r="E12" s="10">
        <v>1522</v>
      </c>
      <c r="F12" s="53">
        <v>3975.45</v>
      </c>
      <c r="G12" s="10">
        <v>5159</v>
      </c>
      <c r="H12" s="53">
        <v>8914.84</v>
      </c>
      <c r="I12" s="10">
        <v>5087</v>
      </c>
      <c r="J12" s="53">
        <v>8765.18</v>
      </c>
    </row>
    <row r="13" spans="1:10" ht="15.75" x14ac:dyDescent="0.25">
      <c r="A13" s="10">
        <v>4</v>
      </c>
      <c r="B13" s="64" t="s">
        <v>89</v>
      </c>
      <c r="C13" s="10">
        <v>28</v>
      </c>
      <c r="D13" s="53">
        <v>56.04</v>
      </c>
      <c r="E13" s="10">
        <v>28</v>
      </c>
      <c r="F13" s="53">
        <v>56.04</v>
      </c>
      <c r="G13" s="10">
        <v>282</v>
      </c>
      <c r="H13" s="53">
        <v>389.27</v>
      </c>
      <c r="I13" s="10">
        <v>282</v>
      </c>
      <c r="J13" s="53">
        <v>389.27</v>
      </c>
    </row>
    <row r="14" spans="1:10" ht="15.75" x14ac:dyDescent="0.25">
      <c r="A14" s="10">
        <v>5</v>
      </c>
      <c r="B14" s="64" t="s">
        <v>90</v>
      </c>
      <c r="C14" s="10">
        <v>239</v>
      </c>
      <c r="D14" s="53">
        <v>306.12</v>
      </c>
      <c r="E14" s="10">
        <v>239</v>
      </c>
      <c r="F14" s="53">
        <v>306.12</v>
      </c>
      <c r="G14" s="10">
        <v>1272</v>
      </c>
      <c r="H14" s="53">
        <v>2169.54</v>
      </c>
      <c r="I14" s="10">
        <v>1272</v>
      </c>
      <c r="J14" s="53">
        <v>2169.54</v>
      </c>
    </row>
    <row r="15" spans="1:10" ht="15.75" x14ac:dyDescent="0.25">
      <c r="A15" s="10">
        <v>6</v>
      </c>
      <c r="B15" s="64" t="s">
        <v>91</v>
      </c>
      <c r="C15" s="10">
        <v>79</v>
      </c>
      <c r="D15" s="53">
        <v>123.5</v>
      </c>
      <c r="E15" s="10">
        <v>55</v>
      </c>
      <c r="F15" s="53">
        <v>69</v>
      </c>
      <c r="G15" s="10">
        <v>1166</v>
      </c>
      <c r="H15" s="53">
        <v>1523.78</v>
      </c>
      <c r="I15" s="10">
        <v>862</v>
      </c>
      <c r="J15" s="53">
        <v>678.97</v>
      </c>
    </row>
    <row r="16" spans="1:10" ht="15.75" x14ac:dyDescent="0.25">
      <c r="A16" s="10">
        <v>7</v>
      </c>
      <c r="B16" s="64" t="s">
        <v>92</v>
      </c>
      <c r="C16" s="10">
        <v>201</v>
      </c>
      <c r="D16" s="53">
        <v>625</v>
      </c>
      <c r="E16" s="10">
        <v>201</v>
      </c>
      <c r="F16" s="53">
        <v>625</v>
      </c>
      <c r="G16" s="10">
        <v>4632</v>
      </c>
      <c r="H16" s="53">
        <v>11897</v>
      </c>
      <c r="I16" s="10">
        <v>4632</v>
      </c>
      <c r="J16" s="53">
        <v>11897</v>
      </c>
    </row>
    <row r="17" spans="1:10" ht="15.75" x14ac:dyDescent="0.25">
      <c r="A17" s="10">
        <v>8</v>
      </c>
      <c r="B17" s="64" t="s">
        <v>93</v>
      </c>
      <c r="C17" s="10">
        <v>7</v>
      </c>
      <c r="D17" s="53">
        <v>10.5</v>
      </c>
      <c r="E17" s="10">
        <v>7</v>
      </c>
      <c r="F17" s="53">
        <v>10.5</v>
      </c>
      <c r="G17" s="10">
        <v>36</v>
      </c>
      <c r="H17" s="53">
        <v>42.5</v>
      </c>
      <c r="I17" s="10">
        <v>36</v>
      </c>
      <c r="J17" s="53">
        <v>42.5</v>
      </c>
    </row>
    <row r="18" spans="1:10" ht="15.75" x14ac:dyDescent="0.25">
      <c r="A18" s="10">
        <v>9</v>
      </c>
      <c r="B18" s="64" t="s">
        <v>94</v>
      </c>
      <c r="C18" s="10">
        <v>0</v>
      </c>
      <c r="D18" s="53">
        <v>0</v>
      </c>
      <c r="E18" s="10">
        <v>0</v>
      </c>
      <c r="F18" s="53">
        <v>0</v>
      </c>
      <c r="G18" s="10">
        <v>6</v>
      </c>
      <c r="H18" s="53">
        <v>21.86</v>
      </c>
      <c r="I18" s="10">
        <v>6</v>
      </c>
      <c r="J18" s="53">
        <v>21.86</v>
      </c>
    </row>
    <row r="19" spans="1:10" ht="15.75" x14ac:dyDescent="0.25">
      <c r="A19" s="10">
        <v>10</v>
      </c>
      <c r="B19" s="64" t="s">
        <v>95</v>
      </c>
      <c r="C19" s="10">
        <v>520</v>
      </c>
      <c r="D19" s="53">
        <v>1221.79</v>
      </c>
      <c r="E19" s="10">
        <v>520</v>
      </c>
      <c r="F19" s="53">
        <v>1221.79</v>
      </c>
      <c r="G19" s="10">
        <v>7423</v>
      </c>
      <c r="H19" s="53">
        <v>11741.55</v>
      </c>
      <c r="I19" s="10">
        <v>7423</v>
      </c>
      <c r="J19" s="53">
        <v>11741.55</v>
      </c>
    </row>
    <row r="20" spans="1:10" ht="15.75" x14ac:dyDescent="0.25">
      <c r="A20" s="10">
        <v>11</v>
      </c>
      <c r="B20" s="64" t="s">
        <v>96</v>
      </c>
      <c r="C20" s="10">
        <v>58</v>
      </c>
      <c r="D20" s="53">
        <v>331</v>
      </c>
      <c r="E20" s="10">
        <v>58</v>
      </c>
      <c r="F20" s="53">
        <v>331</v>
      </c>
      <c r="G20" s="10">
        <v>2534</v>
      </c>
      <c r="H20" s="53">
        <v>3593</v>
      </c>
      <c r="I20" s="10">
        <v>2534</v>
      </c>
      <c r="J20" s="53">
        <v>3593</v>
      </c>
    </row>
    <row r="21" spans="1:10" ht="15.75" x14ac:dyDescent="0.25">
      <c r="A21" s="10">
        <v>12</v>
      </c>
      <c r="B21" s="64" t="s">
        <v>97</v>
      </c>
      <c r="C21" s="10">
        <v>19</v>
      </c>
      <c r="D21" s="53">
        <v>41.25</v>
      </c>
      <c r="E21" s="10">
        <v>19</v>
      </c>
      <c r="F21" s="53">
        <v>41.25</v>
      </c>
      <c r="G21" s="10">
        <v>771</v>
      </c>
      <c r="H21" s="53">
        <v>1029.22</v>
      </c>
      <c r="I21" s="10">
        <v>771</v>
      </c>
      <c r="J21" s="53">
        <v>1029.22</v>
      </c>
    </row>
    <row r="22" spans="1:10" ht="15.75" x14ac:dyDescent="0.25">
      <c r="A22" s="13"/>
      <c r="B22" s="65" t="s">
        <v>98</v>
      </c>
      <c r="C22" s="13">
        <f t="shared" ref="C22:J22" si="0">SUM(C10:C21)</f>
        <v>24130</v>
      </c>
      <c r="D22" s="56">
        <f t="shared" si="0"/>
        <v>7617.2300000000005</v>
      </c>
      <c r="E22" s="13">
        <f t="shared" si="0"/>
        <v>24089</v>
      </c>
      <c r="F22" s="56">
        <f t="shared" si="0"/>
        <v>7512.55</v>
      </c>
      <c r="G22" s="13">
        <f t="shared" si="0"/>
        <v>50640</v>
      </c>
      <c r="H22" s="56">
        <f t="shared" si="0"/>
        <v>52404.260000000009</v>
      </c>
      <c r="I22" s="13">
        <f t="shared" si="0"/>
        <v>50241</v>
      </c>
      <c r="J22" s="56">
        <f t="shared" si="0"/>
        <v>51242.33</v>
      </c>
    </row>
    <row r="23" spans="1:10" ht="15.75" x14ac:dyDescent="0.25">
      <c r="A23" s="13"/>
      <c r="B23" s="57" t="s">
        <v>99</v>
      </c>
      <c r="C23" s="58"/>
      <c r="D23" s="59"/>
      <c r="E23" s="58"/>
      <c r="F23" s="59"/>
      <c r="G23" s="58"/>
      <c r="H23" s="59"/>
      <c r="I23" s="58"/>
      <c r="J23" s="59"/>
    </row>
    <row r="24" spans="1:10" ht="15.75" x14ac:dyDescent="0.25">
      <c r="A24" s="10">
        <v>13</v>
      </c>
      <c r="B24" s="64" t="s">
        <v>100</v>
      </c>
      <c r="C24" s="10">
        <v>0</v>
      </c>
      <c r="D24" s="53">
        <v>0</v>
      </c>
      <c r="E24" s="10">
        <v>0</v>
      </c>
      <c r="F24" s="53">
        <v>0</v>
      </c>
      <c r="G24" s="10">
        <v>0</v>
      </c>
      <c r="H24" s="53">
        <v>0</v>
      </c>
      <c r="I24" s="10">
        <v>0</v>
      </c>
      <c r="J24" s="53">
        <v>0</v>
      </c>
    </row>
    <row r="25" spans="1:10" ht="15.75" x14ac:dyDescent="0.25">
      <c r="A25" s="10">
        <v>14</v>
      </c>
      <c r="B25" s="64" t="s">
        <v>101</v>
      </c>
      <c r="C25" s="10">
        <v>0</v>
      </c>
      <c r="D25" s="53">
        <v>0</v>
      </c>
      <c r="E25" s="10">
        <v>0</v>
      </c>
      <c r="F25" s="53">
        <v>0</v>
      </c>
      <c r="G25" s="10">
        <v>0</v>
      </c>
      <c r="H25" s="53">
        <v>0</v>
      </c>
      <c r="I25" s="10">
        <v>0</v>
      </c>
      <c r="J25" s="53">
        <v>0</v>
      </c>
    </row>
    <row r="26" spans="1:10" ht="15.75" x14ac:dyDescent="0.25">
      <c r="A26" s="10">
        <v>15</v>
      </c>
      <c r="B26" s="64" t="s">
        <v>102</v>
      </c>
      <c r="C26" s="10">
        <v>0</v>
      </c>
      <c r="D26" s="53">
        <v>0</v>
      </c>
      <c r="E26" s="10">
        <v>0</v>
      </c>
      <c r="F26" s="53">
        <v>0</v>
      </c>
      <c r="G26" s="10">
        <v>0</v>
      </c>
      <c r="H26" s="53">
        <v>0</v>
      </c>
      <c r="I26" s="10">
        <v>0</v>
      </c>
      <c r="J26" s="53">
        <v>0</v>
      </c>
    </row>
    <row r="27" spans="1:10" ht="15.75" x14ac:dyDescent="0.25">
      <c r="A27" s="10">
        <v>16</v>
      </c>
      <c r="B27" s="64" t="s">
        <v>103</v>
      </c>
      <c r="C27" s="10">
        <v>0</v>
      </c>
      <c r="D27" s="53">
        <v>0</v>
      </c>
      <c r="E27" s="10">
        <v>0</v>
      </c>
      <c r="F27" s="53">
        <v>0</v>
      </c>
      <c r="G27" s="10">
        <v>0</v>
      </c>
      <c r="H27" s="53">
        <v>0</v>
      </c>
      <c r="I27" s="10">
        <v>0</v>
      </c>
      <c r="J27" s="53">
        <v>0</v>
      </c>
    </row>
    <row r="28" spans="1:10" ht="15.75" x14ac:dyDescent="0.25">
      <c r="A28" s="10">
        <v>17</v>
      </c>
      <c r="B28" s="64" t="s">
        <v>104</v>
      </c>
      <c r="C28" s="10">
        <v>0</v>
      </c>
      <c r="D28" s="53">
        <v>0</v>
      </c>
      <c r="E28" s="10">
        <v>0</v>
      </c>
      <c r="F28" s="53">
        <v>0</v>
      </c>
      <c r="G28" s="10">
        <v>0</v>
      </c>
      <c r="H28" s="53">
        <v>0</v>
      </c>
      <c r="I28" s="10">
        <v>0</v>
      </c>
      <c r="J28" s="53">
        <v>0</v>
      </c>
    </row>
    <row r="29" spans="1:10" ht="15.75" x14ac:dyDescent="0.25">
      <c r="A29" s="10">
        <v>18</v>
      </c>
      <c r="B29" s="64" t="s">
        <v>105</v>
      </c>
      <c r="C29" s="10">
        <v>0</v>
      </c>
      <c r="D29" s="53">
        <v>0</v>
      </c>
      <c r="E29" s="10">
        <v>0</v>
      </c>
      <c r="F29" s="53">
        <v>0</v>
      </c>
      <c r="G29" s="10">
        <v>0</v>
      </c>
      <c r="H29" s="53">
        <v>0</v>
      </c>
      <c r="I29" s="10">
        <v>0</v>
      </c>
      <c r="J29" s="53">
        <v>0</v>
      </c>
    </row>
    <row r="30" spans="1:10" ht="15.75" x14ac:dyDescent="0.25">
      <c r="A30" s="10">
        <v>19</v>
      </c>
      <c r="B30" s="64" t="s">
        <v>106</v>
      </c>
      <c r="C30" s="10">
        <v>0</v>
      </c>
      <c r="D30" s="53">
        <v>0</v>
      </c>
      <c r="E30" s="10">
        <v>0</v>
      </c>
      <c r="F30" s="53">
        <v>0</v>
      </c>
      <c r="G30" s="10">
        <v>0</v>
      </c>
      <c r="H30" s="53">
        <v>0</v>
      </c>
      <c r="I30" s="10">
        <v>0</v>
      </c>
      <c r="J30" s="53">
        <v>0</v>
      </c>
    </row>
    <row r="31" spans="1:10" ht="15.75" x14ac:dyDescent="0.25">
      <c r="A31" s="10">
        <v>20</v>
      </c>
      <c r="B31" s="64" t="s">
        <v>107</v>
      </c>
      <c r="C31" s="10">
        <v>2802</v>
      </c>
      <c r="D31" s="53">
        <v>9345.89</v>
      </c>
      <c r="E31" s="10">
        <v>2802</v>
      </c>
      <c r="F31" s="53">
        <v>9345.89</v>
      </c>
      <c r="G31" s="10">
        <v>24173</v>
      </c>
      <c r="H31" s="53">
        <v>44759.78</v>
      </c>
      <c r="I31" s="10">
        <v>24173</v>
      </c>
      <c r="J31" s="53">
        <v>44759.78</v>
      </c>
    </row>
    <row r="32" spans="1:10" ht="15.75" x14ac:dyDescent="0.25">
      <c r="A32" s="10">
        <v>21</v>
      </c>
      <c r="B32" s="64" t="s">
        <v>108</v>
      </c>
      <c r="C32" s="10">
        <v>2539</v>
      </c>
      <c r="D32" s="53">
        <v>10744.52</v>
      </c>
      <c r="E32" s="10">
        <v>2539</v>
      </c>
      <c r="F32" s="53">
        <v>10744.52</v>
      </c>
      <c r="G32" s="10">
        <v>19266</v>
      </c>
      <c r="H32" s="53">
        <v>44140.31</v>
      </c>
      <c r="I32" s="10">
        <v>19266</v>
      </c>
      <c r="J32" s="53">
        <v>44140.31</v>
      </c>
    </row>
    <row r="33" spans="1:10" ht="15.75" x14ac:dyDescent="0.25">
      <c r="A33" s="10">
        <v>22</v>
      </c>
      <c r="B33" s="64" t="s">
        <v>109</v>
      </c>
      <c r="C33" s="10">
        <v>1</v>
      </c>
      <c r="D33" s="53">
        <v>6</v>
      </c>
      <c r="E33" s="10">
        <v>1</v>
      </c>
      <c r="F33" s="53">
        <v>6</v>
      </c>
      <c r="G33" s="10">
        <v>1</v>
      </c>
      <c r="H33" s="53">
        <v>6</v>
      </c>
      <c r="I33" s="10">
        <v>1</v>
      </c>
      <c r="J33" s="53">
        <v>6</v>
      </c>
    </row>
    <row r="34" spans="1:10" ht="15.75" x14ac:dyDescent="0.25">
      <c r="A34" s="10">
        <v>23</v>
      </c>
      <c r="B34" s="64" t="s">
        <v>110</v>
      </c>
      <c r="C34" s="10">
        <v>0</v>
      </c>
      <c r="D34" s="53">
        <v>0</v>
      </c>
      <c r="E34" s="10">
        <v>0</v>
      </c>
      <c r="F34" s="53">
        <v>0</v>
      </c>
      <c r="G34" s="10">
        <v>0</v>
      </c>
      <c r="H34" s="53">
        <v>0</v>
      </c>
      <c r="I34" s="10">
        <v>0</v>
      </c>
      <c r="J34" s="53">
        <v>0</v>
      </c>
    </row>
    <row r="35" spans="1:10" ht="15.75" x14ac:dyDescent="0.25">
      <c r="A35" s="10">
        <v>24</v>
      </c>
      <c r="B35" s="64" t="s">
        <v>111</v>
      </c>
      <c r="C35" s="10">
        <v>0</v>
      </c>
      <c r="D35" s="53">
        <v>0</v>
      </c>
      <c r="E35" s="10">
        <v>0</v>
      </c>
      <c r="F35" s="53">
        <v>0</v>
      </c>
      <c r="G35" s="10">
        <v>0</v>
      </c>
      <c r="H35" s="53">
        <v>0</v>
      </c>
      <c r="I35" s="10">
        <v>0</v>
      </c>
      <c r="J35" s="53">
        <v>0</v>
      </c>
    </row>
    <row r="36" spans="1:10" ht="15.75" x14ac:dyDescent="0.25">
      <c r="A36" s="10">
        <v>25</v>
      </c>
      <c r="B36" s="64" t="s">
        <v>112</v>
      </c>
      <c r="C36" s="10">
        <v>0</v>
      </c>
      <c r="D36" s="53">
        <v>0</v>
      </c>
      <c r="E36" s="10">
        <v>0</v>
      </c>
      <c r="F36" s="53">
        <v>0</v>
      </c>
      <c r="G36" s="10">
        <v>0</v>
      </c>
      <c r="H36" s="53">
        <v>0</v>
      </c>
      <c r="I36" s="10">
        <v>0</v>
      </c>
      <c r="J36" s="53">
        <v>0</v>
      </c>
    </row>
    <row r="37" spans="1:10" ht="15.75" x14ac:dyDescent="0.25">
      <c r="A37" s="10">
        <v>26</v>
      </c>
      <c r="B37" s="64" t="s">
        <v>113</v>
      </c>
      <c r="C37" s="10">
        <v>0</v>
      </c>
      <c r="D37" s="53">
        <v>0</v>
      </c>
      <c r="E37" s="10">
        <v>0</v>
      </c>
      <c r="F37" s="53">
        <v>0</v>
      </c>
      <c r="G37" s="10">
        <v>0</v>
      </c>
      <c r="H37" s="53">
        <v>0</v>
      </c>
      <c r="I37" s="10">
        <v>0</v>
      </c>
      <c r="J37" s="53">
        <v>0</v>
      </c>
    </row>
    <row r="38" spans="1:10" ht="15.75" x14ac:dyDescent="0.25">
      <c r="A38" s="10">
        <v>27</v>
      </c>
      <c r="B38" s="64" t="s">
        <v>114</v>
      </c>
      <c r="C38" s="10">
        <v>0</v>
      </c>
      <c r="D38" s="53">
        <v>0</v>
      </c>
      <c r="E38" s="10">
        <v>0</v>
      </c>
      <c r="F38" s="53">
        <v>0</v>
      </c>
      <c r="G38" s="10">
        <v>0</v>
      </c>
      <c r="H38" s="53">
        <v>0</v>
      </c>
      <c r="I38" s="10">
        <v>0</v>
      </c>
      <c r="J38" s="53">
        <v>0</v>
      </c>
    </row>
    <row r="39" spans="1:10" ht="15.75" x14ac:dyDescent="0.25">
      <c r="A39" s="10">
        <v>28</v>
      </c>
      <c r="B39" s="64" t="s">
        <v>115</v>
      </c>
      <c r="C39" s="10">
        <v>0</v>
      </c>
      <c r="D39" s="53">
        <v>0</v>
      </c>
      <c r="E39" s="10">
        <v>0</v>
      </c>
      <c r="F39" s="53">
        <v>0</v>
      </c>
      <c r="G39" s="10">
        <v>0</v>
      </c>
      <c r="H39" s="53">
        <v>0</v>
      </c>
      <c r="I39" s="10">
        <v>0</v>
      </c>
      <c r="J39" s="53">
        <v>0</v>
      </c>
    </row>
    <row r="40" spans="1:10" ht="15.75" x14ac:dyDescent="0.25">
      <c r="A40" s="10">
        <v>29</v>
      </c>
      <c r="B40" s="64" t="s">
        <v>116</v>
      </c>
      <c r="C40" s="10">
        <v>0</v>
      </c>
      <c r="D40" s="53">
        <v>0</v>
      </c>
      <c r="E40" s="10">
        <v>0</v>
      </c>
      <c r="F40" s="53">
        <v>0</v>
      </c>
      <c r="G40" s="10">
        <v>0</v>
      </c>
      <c r="H40" s="53">
        <v>0</v>
      </c>
      <c r="I40" s="10">
        <v>0</v>
      </c>
      <c r="J40" s="53">
        <v>0</v>
      </c>
    </row>
    <row r="41" spans="1:10" ht="15.75" x14ac:dyDescent="0.25">
      <c r="A41" s="10">
        <v>30</v>
      </c>
      <c r="B41" s="64" t="s">
        <v>117</v>
      </c>
      <c r="C41" s="10">
        <v>0</v>
      </c>
      <c r="D41" s="53">
        <v>0</v>
      </c>
      <c r="E41" s="10">
        <v>0</v>
      </c>
      <c r="F41" s="53">
        <v>0</v>
      </c>
      <c r="G41" s="10">
        <v>0</v>
      </c>
      <c r="H41" s="53">
        <v>0</v>
      </c>
      <c r="I41" s="10">
        <v>0</v>
      </c>
      <c r="J41" s="53">
        <v>0</v>
      </c>
    </row>
    <row r="42" spans="1:10" ht="15.75" x14ac:dyDescent="0.25">
      <c r="A42" s="10">
        <v>31</v>
      </c>
      <c r="B42" s="64" t="s">
        <v>118</v>
      </c>
      <c r="C42" s="10">
        <v>0</v>
      </c>
      <c r="D42" s="53">
        <v>0</v>
      </c>
      <c r="E42" s="10">
        <v>0</v>
      </c>
      <c r="F42" s="53">
        <v>0</v>
      </c>
      <c r="G42" s="10">
        <v>0</v>
      </c>
      <c r="H42" s="53">
        <v>0</v>
      </c>
      <c r="I42" s="10">
        <v>0</v>
      </c>
      <c r="J42" s="53">
        <v>0</v>
      </c>
    </row>
    <row r="43" spans="1:10" ht="15.75" x14ac:dyDescent="0.25">
      <c r="A43" s="10">
        <v>32</v>
      </c>
      <c r="B43" s="64" t="s">
        <v>119</v>
      </c>
      <c r="C43" s="10">
        <v>0</v>
      </c>
      <c r="D43" s="53">
        <v>0</v>
      </c>
      <c r="E43" s="10">
        <v>0</v>
      </c>
      <c r="F43" s="53">
        <v>0</v>
      </c>
      <c r="G43" s="10">
        <v>0</v>
      </c>
      <c r="H43" s="53">
        <v>0</v>
      </c>
      <c r="I43" s="10">
        <v>0</v>
      </c>
      <c r="J43" s="53">
        <v>0</v>
      </c>
    </row>
    <row r="44" spans="1:10" ht="15.75" x14ac:dyDescent="0.25">
      <c r="A44" s="10">
        <v>33</v>
      </c>
      <c r="B44" s="64" t="s">
        <v>120</v>
      </c>
      <c r="C44" s="10">
        <v>0</v>
      </c>
      <c r="D44" s="53">
        <v>0</v>
      </c>
      <c r="E44" s="10">
        <v>0</v>
      </c>
      <c r="F44" s="53">
        <v>0</v>
      </c>
      <c r="G44" s="10">
        <v>0</v>
      </c>
      <c r="H44" s="53">
        <v>0</v>
      </c>
      <c r="I44" s="10">
        <v>0</v>
      </c>
      <c r="J44" s="53">
        <v>0</v>
      </c>
    </row>
    <row r="45" spans="1:10" ht="15.75" x14ac:dyDescent="0.25">
      <c r="A45" s="10">
        <v>34</v>
      </c>
      <c r="B45" s="64" t="s">
        <v>121</v>
      </c>
      <c r="C45" s="10">
        <v>0</v>
      </c>
      <c r="D45" s="53">
        <v>0</v>
      </c>
      <c r="E45" s="10">
        <v>0</v>
      </c>
      <c r="F45" s="53">
        <v>0</v>
      </c>
      <c r="G45" s="10">
        <v>0</v>
      </c>
      <c r="H45" s="53">
        <v>0</v>
      </c>
      <c r="I45" s="10">
        <v>0</v>
      </c>
      <c r="J45" s="53">
        <v>0</v>
      </c>
    </row>
    <row r="46" spans="1:10" ht="15.75" x14ac:dyDescent="0.25">
      <c r="A46" s="10">
        <v>35</v>
      </c>
      <c r="B46" s="64" t="s">
        <v>122</v>
      </c>
      <c r="C46" s="10">
        <v>0</v>
      </c>
      <c r="D46" s="53">
        <v>0</v>
      </c>
      <c r="E46" s="10">
        <v>0</v>
      </c>
      <c r="F46" s="53">
        <v>0</v>
      </c>
      <c r="G46" s="10">
        <v>0</v>
      </c>
      <c r="H46" s="53">
        <v>0</v>
      </c>
      <c r="I46" s="10">
        <v>0</v>
      </c>
      <c r="J46" s="53">
        <v>0</v>
      </c>
    </row>
    <row r="47" spans="1:10" ht="15.75" x14ac:dyDescent="0.25">
      <c r="A47" s="10">
        <v>36</v>
      </c>
      <c r="B47" s="64" t="s">
        <v>123</v>
      </c>
      <c r="C47" s="10">
        <v>0</v>
      </c>
      <c r="D47" s="53">
        <v>0</v>
      </c>
      <c r="E47" s="10">
        <v>0</v>
      </c>
      <c r="F47" s="53">
        <v>0</v>
      </c>
      <c r="G47" s="10">
        <v>0</v>
      </c>
      <c r="H47" s="53">
        <v>0</v>
      </c>
      <c r="I47" s="10">
        <v>0</v>
      </c>
      <c r="J47" s="53">
        <v>0</v>
      </c>
    </row>
    <row r="48" spans="1:10" ht="15.75" x14ac:dyDescent="0.25">
      <c r="A48" s="10">
        <v>37</v>
      </c>
      <c r="B48" s="64" t="s">
        <v>124</v>
      </c>
      <c r="C48" s="10">
        <v>0</v>
      </c>
      <c r="D48" s="53">
        <v>0</v>
      </c>
      <c r="E48" s="10">
        <v>0</v>
      </c>
      <c r="F48" s="53">
        <v>0</v>
      </c>
      <c r="G48" s="10">
        <v>0</v>
      </c>
      <c r="H48" s="53">
        <v>0</v>
      </c>
      <c r="I48" s="10">
        <v>0</v>
      </c>
      <c r="J48" s="53">
        <v>0</v>
      </c>
    </row>
    <row r="49" spans="1:10" ht="15.75" x14ac:dyDescent="0.25">
      <c r="A49" s="13"/>
      <c r="B49" s="65" t="s">
        <v>125</v>
      </c>
      <c r="C49" s="13">
        <f t="shared" ref="C49:J49" si="1">SUM(C23:C48)</f>
        <v>5342</v>
      </c>
      <c r="D49" s="56">
        <f t="shared" si="1"/>
        <v>20096.41</v>
      </c>
      <c r="E49" s="13">
        <f t="shared" si="1"/>
        <v>5342</v>
      </c>
      <c r="F49" s="56">
        <f t="shared" si="1"/>
        <v>20096.41</v>
      </c>
      <c r="G49" s="13">
        <f t="shared" si="1"/>
        <v>43440</v>
      </c>
      <c r="H49" s="56">
        <f t="shared" si="1"/>
        <v>88906.09</v>
      </c>
      <c r="I49" s="13">
        <f t="shared" si="1"/>
        <v>43440</v>
      </c>
      <c r="J49" s="56">
        <f t="shared" si="1"/>
        <v>88906.09</v>
      </c>
    </row>
    <row r="50" spans="1:10" ht="15.75" x14ac:dyDescent="0.25">
      <c r="A50" s="13"/>
      <c r="B50" s="65" t="s">
        <v>126</v>
      </c>
      <c r="C50" s="13">
        <f t="shared" ref="C50:J50" si="2">SUM(C22,C49)</f>
        <v>29472</v>
      </c>
      <c r="D50" s="56">
        <f t="shared" si="2"/>
        <v>27713.64</v>
      </c>
      <c r="E50" s="13">
        <f t="shared" si="2"/>
        <v>29431</v>
      </c>
      <c r="F50" s="56">
        <f t="shared" si="2"/>
        <v>27608.959999999999</v>
      </c>
      <c r="G50" s="13">
        <f t="shared" si="2"/>
        <v>94080</v>
      </c>
      <c r="H50" s="56">
        <f t="shared" si="2"/>
        <v>141310.35</v>
      </c>
      <c r="I50" s="13">
        <f t="shared" si="2"/>
        <v>93681</v>
      </c>
      <c r="J50" s="56">
        <f t="shared" si="2"/>
        <v>140148.41999999998</v>
      </c>
    </row>
    <row r="51" spans="1:10" ht="15.75" x14ac:dyDescent="0.25">
      <c r="A51" s="13"/>
      <c r="B51" s="57" t="s">
        <v>127</v>
      </c>
      <c r="C51" s="58"/>
      <c r="D51" s="59"/>
      <c r="E51" s="58"/>
      <c r="F51" s="59"/>
      <c r="G51" s="58"/>
      <c r="H51" s="59"/>
      <c r="I51" s="58"/>
      <c r="J51" s="59"/>
    </row>
    <row r="52" spans="1:10" ht="15.75" x14ac:dyDescent="0.25">
      <c r="A52" s="10">
        <v>38</v>
      </c>
      <c r="B52" s="64" t="s">
        <v>128</v>
      </c>
      <c r="C52" s="10">
        <v>11264</v>
      </c>
      <c r="D52" s="53">
        <v>11996.92</v>
      </c>
      <c r="E52" s="10">
        <v>11264</v>
      </c>
      <c r="F52" s="53">
        <v>11996.92</v>
      </c>
      <c r="G52" s="10">
        <v>32977</v>
      </c>
      <c r="H52" s="53">
        <v>49916.58</v>
      </c>
      <c r="I52" s="10">
        <v>32977</v>
      </c>
      <c r="J52" s="53">
        <v>49916.58</v>
      </c>
    </row>
    <row r="53" spans="1:10" ht="15.75" x14ac:dyDescent="0.25">
      <c r="A53" s="10">
        <v>39</v>
      </c>
      <c r="B53" s="64" t="s">
        <v>129</v>
      </c>
      <c r="C53" s="10">
        <v>1556</v>
      </c>
      <c r="D53" s="53">
        <v>1485.53</v>
      </c>
      <c r="E53" s="10">
        <v>1556</v>
      </c>
      <c r="F53" s="53">
        <v>1485.53</v>
      </c>
      <c r="G53" s="10">
        <v>5271</v>
      </c>
      <c r="H53" s="53">
        <v>5404.63</v>
      </c>
      <c r="I53" s="10">
        <v>5271</v>
      </c>
      <c r="J53" s="53">
        <v>5404.63</v>
      </c>
    </row>
    <row r="54" spans="1:10" ht="15.75" x14ac:dyDescent="0.25">
      <c r="A54" s="13"/>
      <c r="B54" s="65" t="s">
        <v>130</v>
      </c>
      <c r="C54" s="13">
        <f t="shared" ref="C54:J54" si="3">SUM(C51:C53)</f>
        <v>12820</v>
      </c>
      <c r="D54" s="56">
        <f t="shared" si="3"/>
        <v>13482.45</v>
      </c>
      <c r="E54" s="13">
        <f t="shared" si="3"/>
        <v>12820</v>
      </c>
      <c r="F54" s="56">
        <f t="shared" si="3"/>
        <v>13482.45</v>
      </c>
      <c r="G54" s="13">
        <f t="shared" si="3"/>
        <v>38248</v>
      </c>
      <c r="H54" s="56">
        <f t="shared" si="3"/>
        <v>55321.21</v>
      </c>
      <c r="I54" s="13">
        <f t="shared" si="3"/>
        <v>38248</v>
      </c>
      <c r="J54" s="56">
        <f t="shared" si="3"/>
        <v>55321.21</v>
      </c>
    </row>
    <row r="55" spans="1:10" ht="15.75" x14ac:dyDescent="0.25">
      <c r="A55" s="13"/>
      <c r="B55" s="57" t="s">
        <v>131</v>
      </c>
      <c r="C55" s="58"/>
      <c r="D55" s="59"/>
      <c r="E55" s="58"/>
      <c r="F55" s="59"/>
      <c r="G55" s="58"/>
      <c r="H55" s="59"/>
      <c r="I55" s="58"/>
      <c r="J55" s="59"/>
    </row>
    <row r="56" spans="1:10" ht="15.75" x14ac:dyDescent="0.25">
      <c r="A56" s="10">
        <v>40</v>
      </c>
      <c r="B56" s="64" t="s">
        <v>132</v>
      </c>
      <c r="C56" s="10">
        <v>89897</v>
      </c>
      <c r="D56" s="53">
        <v>61308.34</v>
      </c>
      <c r="E56" s="10">
        <v>86074</v>
      </c>
      <c r="F56" s="53">
        <v>52671.95</v>
      </c>
      <c r="G56" s="10">
        <v>9294</v>
      </c>
      <c r="H56" s="53">
        <v>6514.83</v>
      </c>
      <c r="I56" s="10">
        <v>8505</v>
      </c>
      <c r="J56" s="53">
        <v>5750.72</v>
      </c>
    </row>
    <row r="57" spans="1:10" ht="15.75" x14ac:dyDescent="0.25">
      <c r="A57" s="10">
        <v>41</v>
      </c>
      <c r="B57" s="64" t="s">
        <v>133</v>
      </c>
      <c r="C57" s="10">
        <v>0</v>
      </c>
      <c r="D57" s="53">
        <v>0</v>
      </c>
      <c r="E57" s="10">
        <v>0</v>
      </c>
      <c r="F57" s="53">
        <v>0</v>
      </c>
      <c r="G57" s="10">
        <v>0</v>
      </c>
      <c r="H57" s="53">
        <v>0</v>
      </c>
      <c r="I57" s="10">
        <v>0</v>
      </c>
      <c r="J57" s="53">
        <v>0</v>
      </c>
    </row>
    <row r="58" spans="1:10" ht="15.75" x14ac:dyDescent="0.25">
      <c r="A58" s="13"/>
      <c r="B58" s="65" t="s">
        <v>134</v>
      </c>
      <c r="C58" s="13">
        <f t="shared" ref="C58:J58" si="4">SUM(C55:C57)</f>
        <v>89897</v>
      </c>
      <c r="D58" s="56">
        <f t="shared" si="4"/>
        <v>61308.34</v>
      </c>
      <c r="E58" s="13">
        <f t="shared" si="4"/>
        <v>86074</v>
      </c>
      <c r="F58" s="56">
        <f t="shared" si="4"/>
        <v>52671.95</v>
      </c>
      <c r="G58" s="13">
        <f t="shared" si="4"/>
        <v>9294</v>
      </c>
      <c r="H58" s="56">
        <f t="shared" si="4"/>
        <v>6514.83</v>
      </c>
      <c r="I58" s="13">
        <f t="shared" si="4"/>
        <v>8505</v>
      </c>
      <c r="J58" s="56">
        <f t="shared" si="4"/>
        <v>5750.72</v>
      </c>
    </row>
    <row r="59" spans="1:10" ht="15.75" x14ac:dyDescent="0.25">
      <c r="A59" s="13"/>
      <c r="B59" s="57" t="s">
        <v>135</v>
      </c>
      <c r="C59" s="58"/>
      <c r="D59" s="59"/>
      <c r="E59" s="58"/>
      <c r="F59" s="59"/>
      <c r="G59" s="58"/>
      <c r="H59" s="59"/>
      <c r="I59" s="58"/>
      <c r="J59" s="59"/>
    </row>
    <row r="60" spans="1:10" ht="15.75" x14ac:dyDescent="0.25">
      <c r="A60" s="10">
        <v>42</v>
      </c>
      <c r="B60" s="64" t="s">
        <v>136</v>
      </c>
      <c r="C60" s="10">
        <v>0</v>
      </c>
      <c r="D60" s="53">
        <v>0</v>
      </c>
      <c r="E60" s="10">
        <v>0</v>
      </c>
      <c r="F60" s="53">
        <v>0</v>
      </c>
      <c r="G60" s="10">
        <v>0</v>
      </c>
      <c r="H60" s="53">
        <v>0</v>
      </c>
      <c r="I60" s="10">
        <v>0</v>
      </c>
      <c r="J60" s="53">
        <v>0</v>
      </c>
    </row>
    <row r="61" spans="1:10" ht="15.75" x14ac:dyDescent="0.25">
      <c r="A61" s="10">
        <v>43</v>
      </c>
      <c r="B61" s="64" t="s">
        <v>137</v>
      </c>
      <c r="C61" s="10">
        <v>0</v>
      </c>
      <c r="D61" s="53">
        <v>0</v>
      </c>
      <c r="E61" s="10">
        <v>0</v>
      </c>
      <c r="F61" s="53">
        <v>0</v>
      </c>
      <c r="G61" s="10">
        <v>0</v>
      </c>
      <c r="H61" s="53">
        <v>0</v>
      </c>
      <c r="I61" s="10">
        <v>0</v>
      </c>
      <c r="J61" s="53">
        <v>0</v>
      </c>
    </row>
    <row r="62" spans="1:10" ht="15.75" x14ac:dyDescent="0.25">
      <c r="A62" s="10">
        <v>44</v>
      </c>
      <c r="B62" s="64" t="s">
        <v>138</v>
      </c>
      <c r="C62" s="10">
        <v>0</v>
      </c>
      <c r="D62" s="53">
        <v>0</v>
      </c>
      <c r="E62" s="10">
        <v>0</v>
      </c>
      <c r="F62" s="53">
        <v>0</v>
      </c>
      <c r="G62" s="10">
        <v>0</v>
      </c>
      <c r="H62" s="53">
        <v>0</v>
      </c>
      <c r="I62" s="10">
        <v>0</v>
      </c>
      <c r="J62" s="53">
        <v>0</v>
      </c>
    </row>
    <row r="63" spans="1:10" ht="15.75" x14ac:dyDescent="0.25">
      <c r="A63" s="10">
        <v>45</v>
      </c>
      <c r="B63" s="64" t="s">
        <v>139</v>
      </c>
      <c r="C63" s="10">
        <v>0</v>
      </c>
      <c r="D63" s="53">
        <v>0</v>
      </c>
      <c r="E63" s="10">
        <v>0</v>
      </c>
      <c r="F63" s="53">
        <v>0</v>
      </c>
      <c r="G63" s="10">
        <v>0</v>
      </c>
      <c r="H63" s="53">
        <v>0</v>
      </c>
      <c r="I63" s="10">
        <v>0</v>
      </c>
      <c r="J63" s="53">
        <v>0</v>
      </c>
    </row>
    <row r="64" spans="1:10" ht="15.75" x14ac:dyDescent="0.25">
      <c r="A64" s="10">
        <v>46</v>
      </c>
      <c r="B64" s="64" t="s">
        <v>140</v>
      </c>
      <c r="C64" s="10">
        <v>0</v>
      </c>
      <c r="D64" s="53">
        <v>0</v>
      </c>
      <c r="E64" s="10">
        <v>0</v>
      </c>
      <c r="F64" s="53">
        <v>0</v>
      </c>
      <c r="G64" s="10">
        <v>0</v>
      </c>
      <c r="H64" s="53">
        <v>0</v>
      </c>
      <c r="I64" s="10">
        <v>0</v>
      </c>
      <c r="J64" s="53">
        <v>0</v>
      </c>
    </row>
    <row r="65" spans="1:10" ht="15.75" x14ac:dyDescent="0.25">
      <c r="A65" s="10">
        <v>47</v>
      </c>
      <c r="B65" s="64" t="s">
        <v>141</v>
      </c>
      <c r="C65" s="10">
        <v>0</v>
      </c>
      <c r="D65" s="53">
        <v>0</v>
      </c>
      <c r="E65" s="10">
        <v>0</v>
      </c>
      <c r="F65" s="53">
        <v>0</v>
      </c>
      <c r="G65" s="10">
        <v>0</v>
      </c>
      <c r="H65" s="53">
        <v>0</v>
      </c>
      <c r="I65" s="10">
        <v>0</v>
      </c>
      <c r="J65" s="53">
        <v>0</v>
      </c>
    </row>
    <row r="66" spans="1:10" ht="15.75" x14ac:dyDescent="0.25">
      <c r="A66" s="10">
        <v>48</v>
      </c>
      <c r="B66" s="64" t="s">
        <v>142</v>
      </c>
      <c r="C66" s="10">
        <v>0</v>
      </c>
      <c r="D66" s="53">
        <v>0</v>
      </c>
      <c r="E66" s="10">
        <v>0</v>
      </c>
      <c r="F66" s="53">
        <v>0</v>
      </c>
      <c r="G66" s="10">
        <v>0</v>
      </c>
      <c r="H66" s="53">
        <v>0</v>
      </c>
      <c r="I66" s="10">
        <v>0</v>
      </c>
      <c r="J66" s="53">
        <v>0</v>
      </c>
    </row>
    <row r="67" spans="1:10" ht="15.75" x14ac:dyDescent="0.25">
      <c r="A67" s="10">
        <v>49</v>
      </c>
      <c r="B67" s="64" t="s">
        <v>143</v>
      </c>
      <c r="C67" s="10">
        <v>0</v>
      </c>
      <c r="D67" s="53">
        <v>0</v>
      </c>
      <c r="E67" s="10">
        <v>0</v>
      </c>
      <c r="F67" s="53">
        <v>0</v>
      </c>
      <c r="G67" s="10">
        <v>0</v>
      </c>
      <c r="H67" s="53">
        <v>0</v>
      </c>
      <c r="I67" s="10">
        <v>0</v>
      </c>
      <c r="J67" s="53">
        <v>0</v>
      </c>
    </row>
    <row r="68" spans="1:10" ht="15.75" x14ac:dyDescent="0.25">
      <c r="A68" s="10">
        <v>50</v>
      </c>
      <c r="B68" s="64" t="s">
        <v>144</v>
      </c>
      <c r="C68" s="10">
        <v>0</v>
      </c>
      <c r="D68" s="53">
        <v>0</v>
      </c>
      <c r="E68" s="10">
        <v>0</v>
      </c>
      <c r="F68" s="53">
        <v>0</v>
      </c>
      <c r="G68" s="10">
        <v>0</v>
      </c>
      <c r="H68" s="53">
        <v>0</v>
      </c>
      <c r="I68" s="10">
        <v>0</v>
      </c>
      <c r="J68" s="53">
        <v>0</v>
      </c>
    </row>
    <row r="69" spans="1:10" ht="15.75" x14ac:dyDescent="0.25">
      <c r="A69" s="13"/>
      <c r="B69" s="65" t="s">
        <v>145</v>
      </c>
      <c r="C69" s="13">
        <f t="shared" ref="C69:J69" si="5">SUM(C59:C68)</f>
        <v>0</v>
      </c>
      <c r="D69" s="56">
        <f t="shared" si="5"/>
        <v>0</v>
      </c>
      <c r="E69" s="13">
        <f t="shared" si="5"/>
        <v>0</v>
      </c>
      <c r="F69" s="56">
        <f t="shared" si="5"/>
        <v>0</v>
      </c>
      <c r="G69" s="13">
        <f t="shared" si="5"/>
        <v>0</v>
      </c>
      <c r="H69" s="56">
        <f t="shared" si="5"/>
        <v>0</v>
      </c>
      <c r="I69" s="13">
        <f t="shared" si="5"/>
        <v>0</v>
      </c>
      <c r="J69" s="56">
        <f t="shared" si="5"/>
        <v>0</v>
      </c>
    </row>
    <row r="70" spans="1:10" ht="15.75" x14ac:dyDescent="0.25">
      <c r="A70" s="13"/>
      <c r="B70" s="57" t="s">
        <v>146</v>
      </c>
      <c r="C70" s="58"/>
      <c r="D70" s="59"/>
      <c r="E70" s="58"/>
      <c r="F70" s="59"/>
      <c r="G70" s="58"/>
      <c r="H70" s="59"/>
      <c r="I70" s="58"/>
      <c r="J70" s="59"/>
    </row>
    <row r="71" spans="1:10" ht="15.75" x14ac:dyDescent="0.25">
      <c r="A71" s="10">
        <v>51</v>
      </c>
      <c r="B71" s="64" t="s">
        <v>147</v>
      </c>
      <c r="C71" s="10">
        <v>0</v>
      </c>
      <c r="D71" s="53">
        <v>0</v>
      </c>
      <c r="E71" s="10">
        <v>0</v>
      </c>
      <c r="F71" s="53">
        <v>0</v>
      </c>
      <c r="G71" s="10">
        <v>0</v>
      </c>
      <c r="H71" s="53">
        <v>0</v>
      </c>
      <c r="I71" s="10">
        <v>0</v>
      </c>
      <c r="J71" s="53">
        <v>0</v>
      </c>
    </row>
    <row r="72" spans="1:10" ht="15.75" x14ac:dyDescent="0.25">
      <c r="A72" s="10">
        <v>52</v>
      </c>
      <c r="B72" s="64" t="s">
        <v>148</v>
      </c>
      <c r="C72" s="10">
        <v>0</v>
      </c>
      <c r="D72" s="53">
        <v>0</v>
      </c>
      <c r="E72" s="10">
        <v>0</v>
      </c>
      <c r="F72" s="53">
        <v>0</v>
      </c>
      <c r="G72" s="10">
        <v>0</v>
      </c>
      <c r="H72" s="53">
        <v>0</v>
      </c>
      <c r="I72" s="10">
        <v>0</v>
      </c>
      <c r="J72" s="53">
        <v>0</v>
      </c>
    </row>
    <row r="73" spans="1:10" ht="15.75" x14ac:dyDescent="0.25">
      <c r="A73" s="10">
        <v>53</v>
      </c>
      <c r="B73" s="64" t="s">
        <v>149</v>
      </c>
      <c r="C73" s="10">
        <v>0</v>
      </c>
      <c r="D73" s="53">
        <v>0</v>
      </c>
      <c r="E73" s="10">
        <v>0</v>
      </c>
      <c r="F73" s="53">
        <v>0</v>
      </c>
      <c r="G73" s="10">
        <v>0</v>
      </c>
      <c r="H73" s="53">
        <v>0</v>
      </c>
      <c r="I73" s="10">
        <v>0</v>
      </c>
      <c r="J73" s="53">
        <v>0</v>
      </c>
    </row>
    <row r="74" spans="1:10" ht="15.75" x14ac:dyDescent="0.25">
      <c r="A74" s="13"/>
      <c r="B74" s="65" t="s">
        <v>150</v>
      </c>
      <c r="C74" s="13">
        <f t="shared" ref="C74:J74" si="6">SUM(C70:C73)</f>
        <v>0</v>
      </c>
      <c r="D74" s="56">
        <f t="shared" si="6"/>
        <v>0</v>
      </c>
      <c r="E74" s="13">
        <f t="shared" si="6"/>
        <v>0</v>
      </c>
      <c r="F74" s="56">
        <f t="shared" si="6"/>
        <v>0</v>
      </c>
      <c r="G74" s="13">
        <f t="shared" si="6"/>
        <v>0</v>
      </c>
      <c r="H74" s="56">
        <f t="shared" si="6"/>
        <v>0</v>
      </c>
      <c r="I74" s="13">
        <f t="shared" si="6"/>
        <v>0</v>
      </c>
      <c r="J74" s="56">
        <f t="shared" si="6"/>
        <v>0</v>
      </c>
    </row>
    <row r="75" spans="1:10" ht="15.75" x14ac:dyDescent="0.25">
      <c r="A75" s="13"/>
      <c r="B75" s="65" t="s">
        <v>49</v>
      </c>
      <c r="C75" s="13">
        <f t="shared" ref="C75:J75" si="7">SUM(C50,C54,C58,C69,C74)</f>
        <v>132189</v>
      </c>
      <c r="D75" s="56">
        <f t="shared" si="7"/>
        <v>102504.43</v>
      </c>
      <c r="E75" s="13">
        <f t="shared" si="7"/>
        <v>128325</v>
      </c>
      <c r="F75" s="56">
        <f t="shared" si="7"/>
        <v>93763.36</v>
      </c>
      <c r="G75" s="13">
        <f t="shared" si="7"/>
        <v>141622</v>
      </c>
      <c r="H75" s="56">
        <f t="shared" si="7"/>
        <v>203146.38999999998</v>
      </c>
      <c r="I75" s="13">
        <f t="shared" si="7"/>
        <v>140434</v>
      </c>
      <c r="J75" s="56">
        <f t="shared" si="7"/>
        <v>201220.34999999998</v>
      </c>
    </row>
  </sheetData>
  <mergeCells count="19">
    <mergeCell ref="B55:J55"/>
    <mergeCell ref="B59:J59"/>
    <mergeCell ref="B70:J70"/>
    <mergeCell ref="E7:F7"/>
    <mergeCell ref="G7:H7"/>
    <mergeCell ref="I7:J7"/>
    <mergeCell ref="A9:J9"/>
    <mergeCell ref="B23:J23"/>
    <mergeCell ref="B51:J51"/>
    <mergeCell ref="A1:J1"/>
    <mergeCell ref="A2:J2"/>
    <mergeCell ref="A3:J3"/>
    <mergeCell ref="A4:J4"/>
    <mergeCell ref="G5:H5"/>
    <mergeCell ref="A6:A8"/>
    <mergeCell ref="B6:B8"/>
    <mergeCell ref="C6:F6"/>
    <mergeCell ref="G6:J6"/>
    <mergeCell ref="C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8AFCF-AC09-456B-9DAA-41C139CF93CF}">
  <dimension ref="A1:J38"/>
  <sheetViews>
    <sheetView workbookViewId="0">
      <selection activeCell="L11" sqref="L11"/>
    </sheetView>
  </sheetViews>
  <sheetFormatPr defaultRowHeight="15" x14ac:dyDescent="0.25"/>
  <cols>
    <col min="1" max="1" width="5.42578125" bestFit="1" customWidth="1"/>
    <col min="2" max="2" width="53.85546875" bestFit="1" customWidth="1"/>
    <col min="3" max="3" width="9.7109375" bestFit="1" customWidth="1"/>
    <col min="4" max="4" width="28.85546875" bestFit="1" customWidth="1"/>
    <col min="5" max="5" width="14" bestFit="1" customWidth="1"/>
    <col min="6" max="6" width="12.7109375" bestFit="1" customWidth="1"/>
    <col min="7" max="7" width="32.140625" bestFit="1" customWidth="1"/>
    <col min="8" max="10" width="11.140625" bestFit="1" customWidth="1"/>
  </cols>
  <sheetData>
    <row r="1" spans="1:10" x14ac:dyDescent="0.25">
      <c r="A1" s="66" t="s">
        <v>154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</row>
    <row r="4" spans="1:10" ht="18.75" x14ac:dyDescent="0.3">
      <c r="A4" s="67"/>
      <c r="B4" s="67"/>
      <c r="C4" s="68"/>
      <c r="D4" s="68"/>
      <c r="E4" s="68"/>
      <c r="F4" s="68"/>
      <c r="G4" s="68"/>
      <c r="H4" s="68"/>
      <c r="I4" s="68"/>
      <c r="J4" s="68"/>
    </row>
    <row r="5" spans="1:10" ht="18.75" x14ac:dyDescent="0.3">
      <c r="A5" s="69" t="s">
        <v>155</v>
      </c>
      <c r="B5" s="69" t="s">
        <v>53</v>
      </c>
      <c r="C5" s="70" t="s">
        <v>156</v>
      </c>
      <c r="D5" s="70" t="s">
        <v>157</v>
      </c>
      <c r="E5" s="70" t="s">
        <v>158</v>
      </c>
      <c r="F5" s="70" t="s">
        <v>159</v>
      </c>
      <c r="G5" s="70" t="s">
        <v>160</v>
      </c>
      <c r="H5" s="71" t="s">
        <v>161</v>
      </c>
      <c r="I5" s="71"/>
      <c r="J5" s="71"/>
    </row>
    <row r="6" spans="1:10" ht="18.75" x14ac:dyDescent="0.3">
      <c r="A6" s="69"/>
      <c r="B6" s="69"/>
      <c r="C6" s="70"/>
      <c r="D6" s="70"/>
      <c r="E6" s="70"/>
      <c r="F6" s="70"/>
      <c r="G6" s="70"/>
      <c r="H6" s="68" t="s">
        <v>162</v>
      </c>
      <c r="I6" s="68" t="s">
        <v>163</v>
      </c>
      <c r="J6" s="68" t="s">
        <v>164</v>
      </c>
    </row>
    <row r="7" spans="1:10" ht="18.75" x14ac:dyDescent="0.3">
      <c r="A7" s="72">
        <v>1</v>
      </c>
      <c r="B7" s="73" t="s">
        <v>165</v>
      </c>
      <c r="C7" s="74">
        <v>17</v>
      </c>
      <c r="D7" s="68">
        <v>2</v>
      </c>
      <c r="E7" s="75">
        <v>0</v>
      </c>
      <c r="F7" s="74">
        <v>0</v>
      </c>
      <c r="G7" s="74">
        <v>10</v>
      </c>
      <c r="H7" s="74">
        <v>2</v>
      </c>
      <c r="I7" s="74">
        <v>1</v>
      </c>
      <c r="J7" s="74">
        <v>8</v>
      </c>
    </row>
    <row r="8" spans="1:10" ht="18.75" x14ac:dyDescent="0.3">
      <c r="A8" s="72">
        <v>2</v>
      </c>
      <c r="B8" s="73" t="s">
        <v>100</v>
      </c>
      <c r="C8" s="74">
        <v>26</v>
      </c>
      <c r="D8" s="68">
        <v>2</v>
      </c>
      <c r="E8" s="75">
        <v>0</v>
      </c>
      <c r="F8" s="74">
        <v>0</v>
      </c>
      <c r="G8" s="74">
        <v>15</v>
      </c>
      <c r="H8" s="74">
        <v>0</v>
      </c>
      <c r="I8" s="74">
        <v>1</v>
      </c>
      <c r="J8" s="74">
        <v>13</v>
      </c>
    </row>
    <row r="9" spans="1:10" ht="18.75" x14ac:dyDescent="0.3">
      <c r="A9" s="72">
        <v>3</v>
      </c>
      <c r="B9" s="73" t="s">
        <v>101</v>
      </c>
      <c r="C9" s="74">
        <v>2</v>
      </c>
      <c r="D9" s="68">
        <v>0</v>
      </c>
      <c r="E9" s="75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</row>
    <row r="10" spans="1:10" ht="18.75" x14ac:dyDescent="0.3">
      <c r="A10" s="72">
        <v>4</v>
      </c>
      <c r="B10" s="73" t="s">
        <v>87</v>
      </c>
      <c r="C10" s="74">
        <v>127</v>
      </c>
      <c r="D10" s="68">
        <v>103</v>
      </c>
      <c r="E10" s="75">
        <v>28</v>
      </c>
      <c r="F10" s="74">
        <v>17</v>
      </c>
      <c r="G10" s="74">
        <v>1141</v>
      </c>
      <c r="H10" s="74">
        <v>25</v>
      </c>
      <c r="I10" s="74">
        <v>46</v>
      </c>
      <c r="J10" s="74">
        <v>1042</v>
      </c>
    </row>
    <row r="11" spans="1:10" ht="18.75" x14ac:dyDescent="0.3">
      <c r="A11" s="72">
        <v>5</v>
      </c>
      <c r="B11" s="73" t="s">
        <v>88</v>
      </c>
      <c r="C11" s="74">
        <v>38</v>
      </c>
      <c r="D11" s="68">
        <v>11</v>
      </c>
      <c r="E11" s="75">
        <v>3</v>
      </c>
      <c r="F11" s="74">
        <v>1</v>
      </c>
      <c r="G11" s="74">
        <v>93</v>
      </c>
      <c r="H11" s="74">
        <v>2</v>
      </c>
      <c r="I11" s="74">
        <v>8</v>
      </c>
      <c r="J11" s="74">
        <v>78</v>
      </c>
    </row>
    <row r="12" spans="1:10" ht="18.75" x14ac:dyDescent="0.3">
      <c r="A12" s="72">
        <v>6</v>
      </c>
      <c r="B12" s="73" t="s">
        <v>89</v>
      </c>
      <c r="C12" s="74">
        <v>24</v>
      </c>
      <c r="D12" s="68">
        <v>0</v>
      </c>
      <c r="E12" s="75">
        <v>0</v>
      </c>
      <c r="F12" s="74">
        <v>0</v>
      </c>
      <c r="G12" s="74">
        <v>5</v>
      </c>
      <c r="H12" s="74">
        <v>0</v>
      </c>
      <c r="I12" s="74">
        <v>0</v>
      </c>
      <c r="J12" s="74">
        <v>3</v>
      </c>
    </row>
    <row r="13" spans="1:10" ht="18.75" x14ac:dyDescent="0.3">
      <c r="A13" s="72">
        <v>7</v>
      </c>
      <c r="B13" s="73" t="s">
        <v>90</v>
      </c>
      <c r="C13" s="74">
        <v>56</v>
      </c>
      <c r="D13" s="68">
        <v>18</v>
      </c>
      <c r="E13" s="75">
        <v>7</v>
      </c>
      <c r="F13" s="74">
        <v>4</v>
      </c>
      <c r="G13" s="74">
        <v>175</v>
      </c>
      <c r="H13" s="74">
        <v>4</v>
      </c>
      <c r="I13" s="74">
        <v>5</v>
      </c>
      <c r="J13" s="74">
        <v>162</v>
      </c>
    </row>
    <row r="14" spans="1:10" ht="18.75" x14ac:dyDescent="0.3">
      <c r="A14" s="72">
        <v>8</v>
      </c>
      <c r="B14" s="73" t="s">
        <v>140</v>
      </c>
      <c r="C14" s="74">
        <v>1</v>
      </c>
      <c r="D14" s="68">
        <v>0</v>
      </c>
      <c r="E14" s="75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</row>
    <row r="15" spans="1:10" ht="18.75" x14ac:dyDescent="0.3">
      <c r="A15" s="72">
        <v>9</v>
      </c>
      <c r="B15" s="73" t="s">
        <v>91</v>
      </c>
      <c r="C15" s="74">
        <v>46</v>
      </c>
      <c r="D15" s="68">
        <v>19</v>
      </c>
      <c r="E15" s="75">
        <v>2</v>
      </c>
      <c r="F15" s="74">
        <v>1</v>
      </c>
      <c r="G15" s="74">
        <v>104</v>
      </c>
      <c r="H15" s="74">
        <v>2</v>
      </c>
      <c r="I15" s="74">
        <v>10</v>
      </c>
      <c r="J15" s="74">
        <v>83</v>
      </c>
    </row>
    <row r="16" spans="1:10" ht="18.75" x14ac:dyDescent="0.3">
      <c r="A16" s="72">
        <v>10</v>
      </c>
      <c r="B16" s="73" t="s">
        <v>104</v>
      </c>
      <c r="C16" s="74">
        <v>1</v>
      </c>
      <c r="D16" s="68">
        <v>0</v>
      </c>
      <c r="E16" s="75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</row>
    <row r="17" spans="1:10" ht="18.75" x14ac:dyDescent="0.3">
      <c r="A17" s="72">
        <v>11</v>
      </c>
      <c r="B17" s="73" t="s">
        <v>137</v>
      </c>
      <c r="C17" s="74">
        <v>2</v>
      </c>
      <c r="D17" s="68">
        <v>0</v>
      </c>
      <c r="E17" s="75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</row>
    <row r="18" spans="1:10" ht="18.75" x14ac:dyDescent="0.3">
      <c r="A18" s="72">
        <v>12</v>
      </c>
      <c r="B18" s="73" t="s">
        <v>107</v>
      </c>
      <c r="C18" s="74">
        <v>43</v>
      </c>
      <c r="D18" s="68">
        <v>5</v>
      </c>
      <c r="E18" s="75">
        <v>1</v>
      </c>
      <c r="F18" s="74">
        <v>1</v>
      </c>
      <c r="G18" s="74">
        <v>92</v>
      </c>
      <c r="H18" s="74">
        <v>1</v>
      </c>
      <c r="I18" s="74">
        <v>4</v>
      </c>
      <c r="J18" s="74">
        <v>87</v>
      </c>
    </row>
    <row r="19" spans="1:10" ht="18.75" x14ac:dyDescent="0.3">
      <c r="A19" s="72">
        <v>13</v>
      </c>
      <c r="B19" s="73" t="s">
        <v>108</v>
      </c>
      <c r="C19" s="74">
        <v>45</v>
      </c>
      <c r="D19" s="68">
        <v>4</v>
      </c>
      <c r="E19" s="75">
        <v>0</v>
      </c>
      <c r="F19" s="74">
        <v>0</v>
      </c>
      <c r="G19" s="74">
        <v>9</v>
      </c>
      <c r="H19" s="74">
        <v>0</v>
      </c>
      <c r="I19" s="74">
        <v>2</v>
      </c>
      <c r="J19" s="74">
        <v>6</v>
      </c>
    </row>
    <row r="20" spans="1:10" ht="18.75" x14ac:dyDescent="0.3">
      <c r="A20" s="72">
        <v>14</v>
      </c>
      <c r="B20" s="73" t="s">
        <v>109</v>
      </c>
      <c r="C20" s="74">
        <v>13</v>
      </c>
      <c r="D20" s="68">
        <v>10</v>
      </c>
      <c r="E20" s="75">
        <v>3</v>
      </c>
      <c r="F20" s="74">
        <v>3</v>
      </c>
      <c r="G20" s="74">
        <v>46</v>
      </c>
      <c r="H20" s="74">
        <v>0</v>
      </c>
      <c r="I20" s="74">
        <v>2</v>
      </c>
      <c r="J20" s="74">
        <v>39</v>
      </c>
    </row>
    <row r="21" spans="1:10" ht="18.75" x14ac:dyDescent="0.3">
      <c r="A21" s="72">
        <v>15</v>
      </c>
      <c r="B21" s="73" t="s">
        <v>110</v>
      </c>
      <c r="C21" s="74">
        <v>1</v>
      </c>
      <c r="D21" s="68">
        <v>0</v>
      </c>
      <c r="E21" s="75">
        <v>0</v>
      </c>
      <c r="F21" s="74">
        <v>0</v>
      </c>
      <c r="G21" s="74">
        <v>4</v>
      </c>
      <c r="H21" s="74">
        <v>0</v>
      </c>
      <c r="I21" s="74">
        <v>0</v>
      </c>
      <c r="J21" s="74">
        <v>4</v>
      </c>
    </row>
    <row r="22" spans="1:10" ht="18.75" x14ac:dyDescent="0.3">
      <c r="A22" s="72">
        <v>16</v>
      </c>
      <c r="B22" s="73" t="s">
        <v>92</v>
      </c>
      <c r="C22" s="74">
        <v>27</v>
      </c>
      <c r="D22" s="68">
        <v>5</v>
      </c>
      <c r="E22" s="75">
        <v>0</v>
      </c>
      <c r="F22" s="74">
        <v>0</v>
      </c>
      <c r="G22" s="74">
        <v>76</v>
      </c>
      <c r="H22" s="74">
        <v>0</v>
      </c>
      <c r="I22" s="74">
        <v>4</v>
      </c>
      <c r="J22" s="74">
        <v>70</v>
      </c>
    </row>
    <row r="23" spans="1:10" ht="18.75" x14ac:dyDescent="0.3">
      <c r="A23" s="72">
        <v>17</v>
      </c>
      <c r="B23" s="73" t="s">
        <v>93</v>
      </c>
      <c r="C23" s="74">
        <v>16</v>
      </c>
      <c r="D23" s="68">
        <v>3</v>
      </c>
      <c r="E23" s="75">
        <v>4</v>
      </c>
      <c r="F23" s="74">
        <v>3</v>
      </c>
      <c r="G23" s="74">
        <v>10</v>
      </c>
      <c r="H23" s="74">
        <v>1</v>
      </c>
      <c r="I23" s="74">
        <v>0</v>
      </c>
      <c r="J23" s="74">
        <v>9</v>
      </c>
    </row>
    <row r="24" spans="1:10" ht="18.75" x14ac:dyDescent="0.3">
      <c r="A24" s="72">
        <v>18</v>
      </c>
      <c r="B24" s="73" t="s">
        <v>111</v>
      </c>
      <c r="C24" s="74">
        <v>6</v>
      </c>
      <c r="D24" s="68">
        <v>0</v>
      </c>
      <c r="E24" s="75">
        <v>0</v>
      </c>
      <c r="F24" s="74">
        <v>0</v>
      </c>
      <c r="G24" s="74">
        <v>8</v>
      </c>
      <c r="H24" s="74">
        <v>0</v>
      </c>
      <c r="I24" s="74">
        <v>0</v>
      </c>
      <c r="J24" s="74">
        <v>8</v>
      </c>
    </row>
    <row r="25" spans="1:10" ht="18.75" x14ac:dyDescent="0.3">
      <c r="A25" s="72">
        <v>19</v>
      </c>
      <c r="B25" s="73" t="s">
        <v>115</v>
      </c>
      <c r="C25" s="74">
        <v>2</v>
      </c>
      <c r="D25" s="68">
        <v>2</v>
      </c>
      <c r="E25" s="75">
        <v>0</v>
      </c>
      <c r="F25" s="74">
        <v>0</v>
      </c>
      <c r="G25" s="74">
        <v>7</v>
      </c>
      <c r="H25" s="74">
        <v>1</v>
      </c>
      <c r="I25" s="74">
        <v>0</v>
      </c>
      <c r="J25" s="74">
        <v>6</v>
      </c>
    </row>
    <row r="26" spans="1:10" ht="18.75" x14ac:dyDescent="0.3">
      <c r="A26" s="72">
        <v>20</v>
      </c>
      <c r="B26" s="73" t="s">
        <v>94</v>
      </c>
      <c r="C26" s="74">
        <v>14</v>
      </c>
      <c r="D26" s="68">
        <v>2</v>
      </c>
      <c r="E26" s="75">
        <v>1</v>
      </c>
      <c r="F26" s="74">
        <v>0</v>
      </c>
      <c r="G26" s="74">
        <v>7</v>
      </c>
      <c r="H26" s="74">
        <v>0</v>
      </c>
      <c r="I26" s="74">
        <v>0</v>
      </c>
      <c r="J26" s="74">
        <v>5</v>
      </c>
    </row>
    <row r="27" spans="1:10" ht="18.75" x14ac:dyDescent="0.3">
      <c r="A27" s="72">
        <v>21</v>
      </c>
      <c r="B27" s="73" t="s">
        <v>95</v>
      </c>
      <c r="C27" s="74">
        <v>126</v>
      </c>
      <c r="D27" s="68">
        <v>84</v>
      </c>
      <c r="E27" s="75">
        <v>39</v>
      </c>
      <c r="F27" s="74">
        <v>23</v>
      </c>
      <c r="G27" s="74">
        <v>155</v>
      </c>
      <c r="H27" s="74">
        <v>14</v>
      </c>
      <c r="I27" s="74">
        <v>30</v>
      </c>
      <c r="J27" s="74">
        <v>67</v>
      </c>
    </row>
    <row r="28" spans="1:10" ht="18.75" x14ac:dyDescent="0.3">
      <c r="A28" s="72">
        <v>22</v>
      </c>
      <c r="B28" s="73" t="s">
        <v>166</v>
      </c>
      <c r="C28" s="74">
        <v>236</v>
      </c>
      <c r="D28" s="68">
        <v>192</v>
      </c>
      <c r="E28" s="75">
        <v>35</v>
      </c>
      <c r="F28" s="74">
        <v>20</v>
      </c>
      <c r="G28" s="74">
        <v>129</v>
      </c>
      <c r="H28" s="74">
        <v>11</v>
      </c>
      <c r="I28" s="74">
        <v>31</v>
      </c>
      <c r="J28" s="74">
        <v>44</v>
      </c>
    </row>
    <row r="29" spans="1:10" ht="18.75" x14ac:dyDescent="0.3">
      <c r="A29" s="72">
        <v>23</v>
      </c>
      <c r="B29" s="73" t="s">
        <v>132</v>
      </c>
      <c r="C29" s="74">
        <v>16</v>
      </c>
      <c r="D29" s="68">
        <v>0</v>
      </c>
      <c r="E29" s="75">
        <v>0</v>
      </c>
      <c r="F29" s="74">
        <v>0</v>
      </c>
      <c r="G29" s="74">
        <v>0</v>
      </c>
      <c r="H29" s="74">
        <v>0</v>
      </c>
      <c r="I29" s="74">
        <v>0</v>
      </c>
      <c r="J29" s="74">
        <v>1</v>
      </c>
    </row>
    <row r="30" spans="1:10" ht="18.75" x14ac:dyDescent="0.3">
      <c r="A30" s="72">
        <v>24</v>
      </c>
      <c r="B30" s="73" t="s">
        <v>133</v>
      </c>
      <c r="C30" s="74">
        <v>1</v>
      </c>
      <c r="D30" s="68">
        <v>0</v>
      </c>
      <c r="E30" s="75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</row>
    <row r="31" spans="1:10" ht="18.75" x14ac:dyDescent="0.3">
      <c r="A31" s="72">
        <v>25</v>
      </c>
      <c r="B31" s="73" t="s">
        <v>117</v>
      </c>
      <c r="C31" s="74">
        <v>1</v>
      </c>
      <c r="D31" s="68">
        <v>0</v>
      </c>
      <c r="E31" s="75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</row>
    <row r="32" spans="1:10" ht="18.75" x14ac:dyDescent="0.3">
      <c r="A32" s="72">
        <v>26</v>
      </c>
      <c r="B32" s="73" t="s">
        <v>86</v>
      </c>
      <c r="C32" s="68">
        <v>194</v>
      </c>
      <c r="D32" s="68">
        <v>149</v>
      </c>
      <c r="E32" s="75">
        <v>15</v>
      </c>
      <c r="F32" s="74">
        <v>8</v>
      </c>
      <c r="G32" s="74">
        <v>1845</v>
      </c>
      <c r="H32" s="74">
        <v>39</v>
      </c>
      <c r="I32" s="74">
        <v>76</v>
      </c>
      <c r="J32" s="74">
        <v>1693</v>
      </c>
    </row>
    <row r="33" spans="1:10" ht="18.75" x14ac:dyDescent="0.3">
      <c r="A33" s="72">
        <v>27</v>
      </c>
      <c r="B33" s="73" t="s">
        <v>96</v>
      </c>
      <c r="C33" s="74">
        <v>57</v>
      </c>
      <c r="D33" s="68">
        <v>33</v>
      </c>
      <c r="E33" s="75">
        <v>16</v>
      </c>
      <c r="F33" s="74">
        <v>8</v>
      </c>
      <c r="G33" s="74">
        <v>277</v>
      </c>
      <c r="H33" s="74">
        <v>8</v>
      </c>
      <c r="I33" s="74">
        <v>12</v>
      </c>
      <c r="J33" s="74">
        <v>245</v>
      </c>
    </row>
    <row r="34" spans="1:10" ht="18.75" x14ac:dyDescent="0.3">
      <c r="A34" s="72">
        <v>28</v>
      </c>
      <c r="B34" s="73" t="s">
        <v>138</v>
      </c>
      <c r="C34" s="74">
        <v>2</v>
      </c>
      <c r="D34" s="68">
        <v>0</v>
      </c>
      <c r="E34" s="75">
        <v>0</v>
      </c>
      <c r="F34" s="74">
        <v>0</v>
      </c>
      <c r="G34" s="74">
        <v>5</v>
      </c>
      <c r="H34" s="74">
        <v>0</v>
      </c>
      <c r="I34" s="74">
        <v>0</v>
      </c>
      <c r="J34" s="74">
        <v>5</v>
      </c>
    </row>
    <row r="35" spans="1:10" ht="18.75" x14ac:dyDescent="0.3">
      <c r="A35" s="72">
        <v>29</v>
      </c>
      <c r="B35" s="73" t="s">
        <v>97</v>
      </c>
      <c r="C35" s="74">
        <v>52</v>
      </c>
      <c r="D35" s="68">
        <v>35</v>
      </c>
      <c r="E35" s="75">
        <v>15</v>
      </c>
      <c r="F35" s="74">
        <v>8</v>
      </c>
      <c r="G35" s="74">
        <v>137</v>
      </c>
      <c r="H35" s="74">
        <v>10</v>
      </c>
      <c r="I35" s="74">
        <v>9</v>
      </c>
      <c r="J35" s="74">
        <v>99</v>
      </c>
    </row>
    <row r="36" spans="1:10" ht="18.75" x14ac:dyDescent="0.3">
      <c r="A36" s="72">
        <v>30</v>
      </c>
      <c r="B36" s="73" t="s">
        <v>120</v>
      </c>
      <c r="C36" s="74">
        <v>8</v>
      </c>
      <c r="D36" s="68">
        <v>0</v>
      </c>
      <c r="E36" s="75">
        <v>0</v>
      </c>
      <c r="F36" s="74">
        <v>0</v>
      </c>
      <c r="G36" s="74">
        <v>12</v>
      </c>
      <c r="H36" s="74">
        <v>0</v>
      </c>
      <c r="I36" s="74">
        <v>0</v>
      </c>
      <c r="J36" s="74">
        <v>12</v>
      </c>
    </row>
    <row r="37" spans="1:10" ht="18.75" x14ac:dyDescent="0.3">
      <c r="A37" s="72">
        <v>31</v>
      </c>
      <c r="B37" s="73" t="s">
        <v>167</v>
      </c>
      <c r="C37" s="74">
        <v>0</v>
      </c>
      <c r="D37" s="68">
        <v>386</v>
      </c>
      <c r="E37" s="75">
        <v>0</v>
      </c>
      <c r="F37" s="74">
        <v>0</v>
      </c>
      <c r="G37" s="74">
        <v>159</v>
      </c>
      <c r="H37" s="74">
        <v>4</v>
      </c>
      <c r="I37" s="74">
        <v>14</v>
      </c>
      <c r="J37" s="74">
        <v>353</v>
      </c>
    </row>
    <row r="38" spans="1:10" ht="18.75" x14ac:dyDescent="0.25">
      <c r="A38" s="76"/>
      <c r="B38" s="77" t="s">
        <v>168</v>
      </c>
      <c r="C38" s="78">
        <v>1200</v>
      </c>
      <c r="D38" s="78">
        <v>1065</v>
      </c>
      <c r="E38" s="78">
        <v>169</v>
      </c>
      <c r="F38" s="78">
        <v>97</v>
      </c>
      <c r="G38" s="78">
        <v>4521</v>
      </c>
      <c r="H38" s="78">
        <v>124</v>
      </c>
      <c r="I38" s="78">
        <v>255</v>
      </c>
      <c r="J38" s="78">
        <v>4142</v>
      </c>
    </row>
  </sheetData>
  <mergeCells count="9">
    <mergeCell ref="A1:J3"/>
    <mergeCell ref="A5:A6"/>
    <mergeCell ref="B5:B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B2C3-E727-41C2-B1C0-4B290E0CABE6}">
  <dimension ref="A1:J48"/>
  <sheetViews>
    <sheetView topLeftCell="A33" workbookViewId="0">
      <selection activeCell="P13" sqref="P13"/>
    </sheetView>
  </sheetViews>
  <sheetFormatPr defaultRowHeight="15" x14ac:dyDescent="0.25"/>
  <cols>
    <col min="1" max="1" width="6.140625" bestFit="1" customWidth="1"/>
    <col min="2" max="2" width="30.85546875" bestFit="1" customWidth="1"/>
    <col min="3" max="3" width="8.140625" bestFit="1" customWidth="1"/>
    <col min="4" max="4" width="24.7109375" bestFit="1" customWidth="1"/>
    <col min="5" max="5" width="12" bestFit="1" customWidth="1"/>
    <col min="6" max="6" width="10.5703125" bestFit="1" customWidth="1"/>
    <col min="7" max="7" width="27.85546875" bestFit="1" customWidth="1"/>
    <col min="8" max="10" width="9.28515625" bestFit="1" customWidth="1"/>
  </cols>
  <sheetData>
    <row r="1" spans="1:10" x14ac:dyDescent="0.25">
      <c r="A1" s="79" t="s">
        <v>154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</row>
    <row r="4" spans="1:10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</row>
    <row r="5" spans="1:10" ht="15.75" x14ac:dyDescent="0.25">
      <c r="A5" s="81" t="s">
        <v>169</v>
      </c>
      <c r="B5" s="81" t="s">
        <v>170</v>
      </c>
      <c r="C5" s="82" t="s">
        <v>156</v>
      </c>
      <c r="D5" s="82" t="s">
        <v>157</v>
      </c>
      <c r="E5" s="82" t="s">
        <v>158</v>
      </c>
      <c r="F5" s="82" t="s">
        <v>159</v>
      </c>
      <c r="G5" s="82" t="s">
        <v>160</v>
      </c>
      <c r="H5" s="83" t="s">
        <v>161</v>
      </c>
      <c r="I5" s="83"/>
      <c r="J5" s="83"/>
    </row>
    <row r="6" spans="1:10" ht="15.75" x14ac:dyDescent="0.25">
      <c r="A6" s="81"/>
      <c r="B6" s="81"/>
      <c r="C6" s="82"/>
      <c r="D6" s="82"/>
      <c r="E6" s="82"/>
      <c r="F6" s="82"/>
      <c r="G6" s="82"/>
      <c r="H6" s="84" t="s">
        <v>162</v>
      </c>
      <c r="I6" s="84" t="s">
        <v>163</v>
      </c>
      <c r="J6" s="84" t="s">
        <v>164</v>
      </c>
    </row>
    <row r="7" spans="1:10" ht="18.75" x14ac:dyDescent="0.3">
      <c r="A7" s="85">
        <v>1</v>
      </c>
      <c r="B7" s="86" t="s">
        <v>171</v>
      </c>
      <c r="C7" s="87">
        <v>15</v>
      </c>
      <c r="D7" s="87">
        <v>13</v>
      </c>
      <c r="E7" s="68">
        <v>0</v>
      </c>
      <c r="F7" s="74">
        <v>0</v>
      </c>
      <c r="G7" s="88">
        <v>129</v>
      </c>
      <c r="H7" s="68">
        <v>1</v>
      </c>
      <c r="I7" s="68">
        <v>1</v>
      </c>
      <c r="J7" s="88">
        <v>127</v>
      </c>
    </row>
    <row r="8" spans="1:10" ht="18.75" x14ac:dyDescent="0.3">
      <c r="A8" s="85">
        <v>2</v>
      </c>
      <c r="B8" s="86" t="s">
        <v>172</v>
      </c>
      <c r="C8" s="87">
        <v>15</v>
      </c>
      <c r="D8" s="87">
        <v>22</v>
      </c>
      <c r="E8" s="68">
        <v>6</v>
      </c>
      <c r="F8" s="74">
        <v>4</v>
      </c>
      <c r="G8" s="88">
        <v>78</v>
      </c>
      <c r="H8" s="68">
        <v>2</v>
      </c>
      <c r="I8" s="68">
        <v>8</v>
      </c>
      <c r="J8" s="88">
        <v>68</v>
      </c>
    </row>
    <row r="9" spans="1:10" ht="18.75" x14ac:dyDescent="0.3">
      <c r="A9" s="85">
        <v>3</v>
      </c>
      <c r="B9" s="86" t="s">
        <v>173</v>
      </c>
      <c r="C9" s="87">
        <v>5</v>
      </c>
      <c r="D9" s="87">
        <v>0</v>
      </c>
      <c r="E9" s="68">
        <v>0</v>
      </c>
      <c r="F9" s="74">
        <v>0</v>
      </c>
      <c r="G9" s="88">
        <v>0</v>
      </c>
      <c r="H9" s="68">
        <v>0</v>
      </c>
      <c r="I9" s="68">
        <v>0</v>
      </c>
      <c r="J9" s="88">
        <v>0</v>
      </c>
    </row>
    <row r="10" spans="1:10" ht="18.75" x14ac:dyDescent="0.3">
      <c r="A10" s="85">
        <v>4</v>
      </c>
      <c r="B10" s="86" t="s">
        <v>174</v>
      </c>
      <c r="C10" s="87">
        <v>20</v>
      </c>
      <c r="D10" s="87">
        <v>1</v>
      </c>
      <c r="E10" s="68">
        <v>4</v>
      </c>
      <c r="F10" s="74">
        <v>0</v>
      </c>
      <c r="G10" s="88">
        <v>50</v>
      </c>
      <c r="H10" s="68">
        <v>0</v>
      </c>
      <c r="I10" s="68">
        <v>0</v>
      </c>
      <c r="J10" s="88">
        <v>50</v>
      </c>
    </row>
    <row r="11" spans="1:10" ht="18.75" x14ac:dyDescent="0.3">
      <c r="A11" s="85">
        <v>5</v>
      </c>
      <c r="B11" s="86" t="s">
        <v>175</v>
      </c>
      <c r="C11" s="87">
        <v>20</v>
      </c>
      <c r="D11" s="87">
        <v>31</v>
      </c>
      <c r="E11" s="68">
        <v>0</v>
      </c>
      <c r="F11" s="74">
        <v>0</v>
      </c>
      <c r="G11" s="88">
        <v>36</v>
      </c>
      <c r="H11" s="68">
        <v>6</v>
      </c>
      <c r="I11" s="68">
        <v>1</v>
      </c>
      <c r="J11" s="88">
        <v>29</v>
      </c>
    </row>
    <row r="12" spans="1:10" ht="18.75" x14ac:dyDescent="0.3">
      <c r="A12" s="85">
        <v>6</v>
      </c>
      <c r="B12" s="86" t="s">
        <v>176</v>
      </c>
      <c r="C12" s="87">
        <v>15</v>
      </c>
      <c r="D12" s="87">
        <v>27</v>
      </c>
      <c r="E12" s="68">
        <v>3</v>
      </c>
      <c r="F12" s="74">
        <v>2</v>
      </c>
      <c r="G12" s="88">
        <v>229</v>
      </c>
      <c r="H12" s="68">
        <v>11</v>
      </c>
      <c r="I12" s="68">
        <v>5</v>
      </c>
      <c r="J12" s="88">
        <v>213</v>
      </c>
    </row>
    <row r="13" spans="1:10" ht="18.75" x14ac:dyDescent="0.3">
      <c r="A13" s="85">
        <v>7</v>
      </c>
      <c r="B13" s="86" t="s">
        <v>177</v>
      </c>
      <c r="C13" s="87">
        <v>5</v>
      </c>
      <c r="D13" s="87">
        <v>0</v>
      </c>
      <c r="E13" s="68">
        <v>0</v>
      </c>
      <c r="F13" s="74">
        <v>0</v>
      </c>
      <c r="G13" s="88">
        <v>0</v>
      </c>
      <c r="H13" s="68">
        <v>0</v>
      </c>
      <c r="I13" s="68">
        <v>0</v>
      </c>
      <c r="J13" s="88">
        <v>0</v>
      </c>
    </row>
    <row r="14" spans="1:10" ht="18.75" x14ac:dyDescent="0.3">
      <c r="A14" s="85">
        <v>8</v>
      </c>
      <c r="B14" s="86" t="s">
        <v>178</v>
      </c>
      <c r="C14" s="87">
        <v>30</v>
      </c>
      <c r="D14" s="87">
        <v>10</v>
      </c>
      <c r="E14" s="68">
        <v>1</v>
      </c>
      <c r="F14" s="74">
        <v>0</v>
      </c>
      <c r="G14" s="88">
        <v>66</v>
      </c>
      <c r="H14" s="68">
        <v>0</v>
      </c>
      <c r="I14" s="68">
        <v>7</v>
      </c>
      <c r="J14" s="88">
        <v>59</v>
      </c>
    </row>
    <row r="15" spans="1:10" ht="18.75" x14ac:dyDescent="0.3">
      <c r="A15" s="85">
        <v>9</v>
      </c>
      <c r="B15" s="86" t="s">
        <v>179</v>
      </c>
      <c r="C15" s="87">
        <v>20</v>
      </c>
      <c r="D15" s="87">
        <v>7</v>
      </c>
      <c r="E15" s="68">
        <v>2</v>
      </c>
      <c r="F15" s="74">
        <v>1</v>
      </c>
      <c r="G15" s="88">
        <v>178</v>
      </c>
      <c r="H15" s="68">
        <v>0</v>
      </c>
      <c r="I15" s="68">
        <v>2</v>
      </c>
      <c r="J15" s="88">
        <v>176</v>
      </c>
    </row>
    <row r="16" spans="1:10" ht="18.75" x14ac:dyDescent="0.3">
      <c r="A16" s="85">
        <v>10</v>
      </c>
      <c r="B16" s="86" t="s">
        <v>180</v>
      </c>
      <c r="C16" s="87">
        <v>39</v>
      </c>
      <c r="D16" s="87">
        <v>55</v>
      </c>
      <c r="E16" s="68">
        <v>2</v>
      </c>
      <c r="F16" s="74">
        <v>1</v>
      </c>
      <c r="G16" s="88">
        <v>191</v>
      </c>
      <c r="H16" s="68">
        <v>1</v>
      </c>
      <c r="I16" s="68">
        <v>10</v>
      </c>
      <c r="J16" s="88">
        <v>180</v>
      </c>
    </row>
    <row r="17" spans="1:10" ht="18.75" x14ac:dyDescent="0.3">
      <c r="A17" s="85">
        <v>11</v>
      </c>
      <c r="B17" s="86" t="s">
        <v>181</v>
      </c>
      <c r="C17" s="87">
        <v>31</v>
      </c>
      <c r="D17" s="87">
        <v>17</v>
      </c>
      <c r="E17" s="68">
        <v>5</v>
      </c>
      <c r="F17" s="74">
        <v>3</v>
      </c>
      <c r="G17" s="88">
        <v>42</v>
      </c>
      <c r="H17" s="68">
        <v>1</v>
      </c>
      <c r="I17" s="68">
        <v>3</v>
      </c>
      <c r="J17" s="88">
        <v>38</v>
      </c>
    </row>
    <row r="18" spans="1:10" ht="18.75" x14ac:dyDescent="0.3">
      <c r="A18" s="85">
        <v>12</v>
      </c>
      <c r="B18" s="86" t="s">
        <v>182</v>
      </c>
      <c r="C18" s="87">
        <v>32</v>
      </c>
      <c r="D18" s="87">
        <v>6</v>
      </c>
      <c r="E18" s="68">
        <v>7</v>
      </c>
      <c r="F18" s="74">
        <v>1</v>
      </c>
      <c r="G18" s="88">
        <v>156</v>
      </c>
      <c r="H18" s="68">
        <v>0</v>
      </c>
      <c r="I18" s="68">
        <v>5</v>
      </c>
      <c r="J18" s="88">
        <v>151</v>
      </c>
    </row>
    <row r="19" spans="1:10" ht="18.75" x14ac:dyDescent="0.3">
      <c r="A19" s="85">
        <v>13</v>
      </c>
      <c r="B19" s="86" t="s">
        <v>183</v>
      </c>
      <c r="C19" s="87">
        <v>124</v>
      </c>
      <c r="D19" s="87">
        <v>75</v>
      </c>
      <c r="E19" s="68">
        <v>16</v>
      </c>
      <c r="F19" s="74">
        <v>11</v>
      </c>
      <c r="G19" s="88">
        <v>372</v>
      </c>
      <c r="H19" s="68">
        <v>9</v>
      </c>
      <c r="I19" s="68">
        <v>6</v>
      </c>
      <c r="J19" s="88">
        <v>357</v>
      </c>
    </row>
    <row r="20" spans="1:10" ht="18.75" x14ac:dyDescent="0.3">
      <c r="A20" s="85">
        <v>14</v>
      </c>
      <c r="B20" s="86" t="s">
        <v>184</v>
      </c>
      <c r="C20" s="87">
        <v>35</v>
      </c>
      <c r="D20" s="87">
        <v>58</v>
      </c>
      <c r="E20" s="68">
        <v>21</v>
      </c>
      <c r="F20" s="74">
        <v>8</v>
      </c>
      <c r="G20" s="88">
        <v>447</v>
      </c>
      <c r="H20" s="68">
        <v>5</v>
      </c>
      <c r="I20" s="68">
        <v>26</v>
      </c>
      <c r="J20" s="88">
        <v>416</v>
      </c>
    </row>
    <row r="21" spans="1:10" ht="18.75" x14ac:dyDescent="0.3">
      <c r="A21" s="85">
        <v>15</v>
      </c>
      <c r="B21" s="86" t="s">
        <v>185</v>
      </c>
      <c r="C21" s="87">
        <v>8</v>
      </c>
      <c r="D21" s="87">
        <v>0</v>
      </c>
      <c r="E21" s="68">
        <v>0</v>
      </c>
      <c r="F21" s="74">
        <v>0</v>
      </c>
      <c r="G21" s="88">
        <v>0</v>
      </c>
      <c r="H21" s="68">
        <v>0</v>
      </c>
      <c r="I21" s="68">
        <v>0</v>
      </c>
      <c r="J21" s="88">
        <v>0</v>
      </c>
    </row>
    <row r="22" spans="1:10" ht="18.75" x14ac:dyDescent="0.3">
      <c r="A22" s="85">
        <v>16</v>
      </c>
      <c r="B22" s="86" t="s">
        <v>186</v>
      </c>
      <c r="C22" s="87">
        <v>20</v>
      </c>
      <c r="D22" s="87">
        <v>20</v>
      </c>
      <c r="E22" s="68">
        <v>1</v>
      </c>
      <c r="F22" s="74">
        <v>0</v>
      </c>
      <c r="G22" s="88">
        <v>94</v>
      </c>
      <c r="H22" s="68">
        <v>3</v>
      </c>
      <c r="I22" s="68">
        <v>4</v>
      </c>
      <c r="J22" s="88">
        <v>87</v>
      </c>
    </row>
    <row r="23" spans="1:10" ht="18.75" x14ac:dyDescent="0.3">
      <c r="A23" s="85">
        <v>17</v>
      </c>
      <c r="B23" s="86" t="s">
        <v>187</v>
      </c>
      <c r="C23" s="87">
        <v>5</v>
      </c>
      <c r="D23" s="87">
        <v>0</v>
      </c>
      <c r="E23" s="68">
        <v>0</v>
      </c>
      <c r="F23" s="74">
        <v>0</v>
      </c>
      <c r="G23" s="88">
        <v>0</v>
      </c>
      <c r="H23" s="68">
        <v>0</v>
      </c>
      <c r="I23" s="68">
        <v>0</v>
      </c>
      <c r="J23" s="88">
        <v>0</v>
      </c>
    </row>
    <row r="24" spans="1:10" ht="18.75" x14ac:dyDescent="0.3">
      <c r="A24" s="85">
        <v>18</v>
      </c>
      <c r="B24" s="86" t="s">
        <v>188</v>
      </c>
      <c r="C24" s="87">
        <v>31</v>
      </c>
      <c r="D24" s="87">
        <v>24</v>
      </c>
      <c r="E24" s="68">
        <v>4</v>
      </c>
      <c r="F24" s="74">
        <v>0</v>
      </c>
      <c r="G24" s="88">
        <v>30</v>
      </c>
      <c r="H24" s="68">
        <v>1</v>
      </c>
      <c r="I24" s="68">
        <v>4</v>
      </c>
      <c r="J24" s="88">
        <v>25</v>
      </c>
    </row>
    <row r="25" spans="1:10" ht="18.75" x14ac:dyDescent="0.3">
      <c r="A25" s="85">
        <v>19</v>
      </c>
      <c r="B25" s="86" t="s">
        <v>189</v>
      </c>
      <c r="C25" s="87">
        <v>66</v>
      </c>
      <c r="D25" s="87">
        <v>28</v>
      </c>
      <c r="E25" s="68">
        <v>5</v>
      </c>
      <c r="F25" s="74">
        <v>2</v>
      </c>
      <c r="G25" s="88">
        <v>58</v>
      </c>
      <c r="H25" s="68">
        <v>1</v>
      </c>
      <c r="I25" s="68">
        <v>7</v>
      </c>
      <c r="J25" s="88">
        <v>50</v>
      </c>
    </row>
    <row r="26" spans="1:10" ht="18.75" x14ac:dyDescent="0.3">
      <c r="A26" s="85">
        <v>20</v>
      </c>
      <c r="B26" s="86" t="s">
        <v>190</v>
      </c>
      <c r="C26" s="87">
        <v>40</v>
      </c>
      <c r="D26" s="87">
        <v>58</v>
      </c>
      <c r="E26" s="68">
        <v>11</v>
      </c>
      <c r="F26" s="74">
        <v>6</v>
      </c>
      <c r="G26" s="88">
        <v>424</v>
      </c>
      <c r="H26" s="68">
        <v>8</v>
      </c>
      <c r="I26" s="68">
        <v>19</v>
      </c>
      <c r="J26" s="88">
        <v>397</v>
      </c>
    </row>
    <row r="27" spans="1:10" ht="18.75" x14ac:dyDescent="0.3">
      <c r="A27" s="85">
        <v>21</v>
      </c>
      <c r="B27" s="86" t="s">
        <v>191</v>
      </c>
      <c r="C27" s="87">
        <v>20</v>
      </c>
      <c r="D27" s="87">
        <v>40</v>
      </c>
      <c r="E27" s="68">
        <v>4</v>
      </c>
      <c r="F27" s="74">
        <v>1</v>
      </c>
      <c r="G27" s="88">
        <v>204</v>
      </c>
      <c r="H27" s="68">
        <v>0</v>
      </c>
      <c r="I27" s="68">
        <v>20</v>
      </c>
      <c r="J27" s="88">
        <v>184</v>
      </c>
    </row>
    <row r="28" spans="1:10" ht="18.75" x14ac:dyDescent="0.3">
      <c r="A28" s="85">
        <v>22</v>
      </c>
      <c r="B28" s="86" t="s">
        <v>192</v>
      </c>
      <c r="C28" s="87">
        <v>20</v>
      </c>
      <c r="D28" s="87">
        <v>11</v>
      </c>
      <c r="E28" s="68">
        <v>3</v>
      </c>
      <c r="F28" s="74">
        <v>3</v>
      </c>
      <c r="G28" s="88">
        <v>31</v>
      </c>
      <c r="H28" s="68">
        <v>4</v>
      </c>
      <c r="I28" s="68">
        <v>1</v>
      </c>
      <c r="J28" s="88">
        <v>26</v>
      </c>
    </row>
    <row r="29" spans="1:10" ht="18.75" x14ac:dyDescent="0.3">
      <c r="A29" s="85">
        <v>23</v>
      </c>
      <c r="B29" s="86" t="s">
        <v>193</v>
      </c>
      <c r="C29" s="87">
        <v>20</v>
      </c>
      <c r="D29" s="87">
        <v>2</v>
      </c>
      <c r="E29" s="68">
        <v>0</v>
      </c>
      <c r="F29" s="74">
        <v>0</v>
      </c>
      <c r="G29" s="88">
        <v>19</v>
      </c>
      <c r="H29" s="68">
        <v>0</v>
      </c>
      <c r="I29" s="68">
        <v>0</v>
      </c>
      <c r="J29" s="88">
        <v>19</v>
      </c>
    </row>
    <row r="30" spans="1:10" ht="18.75" x14ac:dyDescent="0.3">
      <c r="A30" s="85">
        <v>24</v>
      </c>
      <c r="B30" s="86" t="s">
        <v>194</v>
      </c>
      <c r="C30" s="87">
        <v>93</v>
      </c>
      <c r="D30" s="87">
        <v>226</v>
      </c>
      <c r="E30" s="68">
        <v>26</v>
      </c>
      <c r="F30" s="74">
        <v>23</v>
      </c>
      <c r="G30" s="88">
        <v>111</v>
      </c>
      <c r="H30" s="68">
        <v>23</v>
      </c>
      <c r="I30" s="68">
        <v>26</v>
      </c>
      <c r="J30" s="88">
        <v>62</v>
      </c>
    </row>
    <row r="31" spans="1:10" ht="18.75" x14ac:dyDescent="0.3">
      <c r="A31" s="85">
        <v>25</v>
      </c>
      <c r="B31" s="86" t="s">
        <v>195</v>
      </c>
      <c r="C31" s="87">
        <v>50</v>
      </c>
      <c r="D31" s="87">
        <v>24</v>
      </c>
      <c r="E31" s="68">
        <v>1</v>
      </c>
      <c r="F31" s="74">
        <v>1</v>
      </c>
      <c r="G31" s="88">
        <v>400</v>
      </c>
      <c r="H31" s="68">
        <v>2</v>
      </c>
      <c r="I31" s="68">
        <v>5</v>
      </c>
      <c r="J31" s="88">
        <v>393</v>
      </c>
    </row>
    <row r="32" spans="1:10" ht="18.75" x14ac:dyDescent="0.3">
      <c r="A32" s="85">
        <v>26</v>
      </c>
      <c r="B32" s="86" t="s">
        <v>196</v>
      </c>
      <c r="C32" s="87">
        <v>20</v>
      </c>
      <c r="D32" s="87">
        <v>38</v>
      </c>
      <c r="E32" s="68">
        <v>9</v>
      </c>
      <c r="F32" s="74">
        <v>6</v>
      </c>
      <c r="G32" s="88">
        <v>112</v>
      </c>
      <c r="H32" s="68">
        <v>8</v>
      </c>
      <c r="I32" s="68">
        <v>9</v>
      </c>
      <c r="J32" s="88">
        <v>95</v>
      </c>
    </row>
    <row r="33" spans="1:10" ht="18.75" x14ac:dyDescent="0.3">
      <c r="A33" s="85">
        <v>27</v>
      </c>
      <c r="B33" s="86" t="s">
        <v>197</v>
      </c>
      <c r="C33" s="87">
        <v>5</v>
      </c>
      <c r="D33" s="87">
        <v>0</v>
      </c>
      <c r="E33" s="68">
        <v>0</v>
      </c>
      <c r="F33" s="74">
        <v>0</v>
      </c>
      <c r="G33" s="88">
        <v>0</v>
      </c>
      <c r="H33" s="68">
        <v>0</v>
      </c>
      <c r="I33" s="68">
        <v>0</v>
      </c>
      <c r="J33" s="88">
        <v>0</v>
      </c>
    </row>
    <row r="34" spans="1:10" ht="18.75" x14ac:dyDescent="0.3">
      <c r="A34" s="85">
        <v>28</v>
      </c>
      <c r="B34" s="89" t="s">
        <v>198</v>
      </c>
      <c r="C34" s="87">
        <v>97</v>
      </c>
      <c r="D34" s="87">
        <v>18</v>
      </c>
      <c r="E34" s="68">
        <v>4</v>
      </c>
      <c r="F34" s="74">
        <v>1</v>
      </c>
      <c r="G34" s="88">
        <v>94</v>
      </c>
      <c r="H34" s="68">
        <v>1</v>
      </c>
      <c r="I34" s="68">
        <v>5</v>
      </c>
      <c r="J34" s="88">
        <v>88</v>
      </c>
    </row>
    <row r="35" spans="1:10" ht="18.75" x14ac:dyDescent="0.3">
      <c r="A35" s="85">
        <v>29</v>
      </c>
      <c r="B35" s="89" t="s">
        <v>199</v>
      </c>
      <c r="C35" s="87">
        <v>10</v>
      </c>
      <c r="D35" s="87">
        <v>0</v>
      </c>
      <c r="E35" s="68">
        <v>0</v>
      </c>
      <c r="F35" s="74">
        <v>0</v>
      </c>
      <c r="G35" s="88">
        <v>0</v>
      </c>
      <c r="H35" s="68">
        <v>0</v>
      </c>
      <c r="I35" s="68">
        <v>0</v>
      </c>
      <c r="J35" s="88">
        <v>0</v>
      </c>
    </row>
    <row r="36" spans="1:10" ht="18.75" x14ac:dyDescent="0.3">
      <c r="A36" s="85">
        <v>30</v>
      </c>
      <c r="B36" s="90" t="s">
        <v>200</v>
      </c>
      <c r="C36" s="87">
        <v>15</v>
      </c>
      <c r="D36" s="87">
        <v>17</v>
      </c>
      <c r="E36" s="68">
        <v>0</v>
      </c>
      <c r="F36" s="74">
        <v>0</v>
      </c>
      <c r="G36" s="88">
        <v>79</v>
      </c>
      <c r="H36" s="68">
        <v>3</v>
      </c>
      <c r="I36" s="68">
        <v>7</v>
      </c>
      <c r="J36" s="88">
        <v>69</v>
      </c>
    </row>
    <row r="37" spans="1:10" ht="18.75" x14ac:dyDescent="0.3">
      <c r="A37" s="85">
        <v>31</v>
      </c>
      <c r="B37" s="89" t="s">
        <v>201</v>
      </c>
      <c r="C37" s="87">
        <v>20</v>
      </c>
      <c r="D37" s="87">
        <v>4</v>
      </c>
      <c r="E37" s="68">
        <v>2</v>
      </c>
      <c r="F37" s="74">
        <v>2</v>
      </c>
      <c r="G37" s="88">
        <v>84</v>
      </c>
      <c r="H37" s="68">
        <v>1</v>
      </c>
      <c r="I37" s="68">
        <v>0</v>
      </c>
      <c r="J37" s="88">
        <v>83</v>
      </c>
    </row>
    <row r="38" spans="1:10" ht="18.75" x14ac:dyDescent="0.3">
      <c r="A38" s="85">
        <v>32</v>
      </c>
      <c r="B38" s="89" t="s">
        <v>202</v>
      </c>
      <c r="C38" s="87">
        <v>11</v>
      </c>
      <c r="D38" s="87">
        <v>0</v>
      </c>
      <c r="E38" s="68">
        <v>0</v>
      </c>
      <c r="F38" s="74">
        <v>0</v>
      </c>
      <c r="G38" s="88">
        <v>0</v>
      </c>
      <c r="H38" s="68">
        <v>0</v>
      </c>
      <c r="I38" s="68">
        <v>0</v>
      </c>
      <c r="J38" s="88">
        <v>0</v>
      </c>
    </row>
    <row r="39" spans="1:10" ht="18.75" x14ac:dyDescent="0.3">
      <c r="A39" s="85">
        <v>33</v>
      </c>
      <c r="B39" s="89" t="s">
        <v>203</v>
      </c>
      <c r="C39" s="87">
        <v>20</v>
      </c>
      <c r="D39" s="87">
        <v>3</v>
      </c>
      <c r="E39" s="68">
        <v>1</v>
      </c>
      <c r="F39" s="74">
        <v>1</v>
      </c>
      <c r="G39" s="88">
        <v>27</v>
      </c>
      <c r="H39" s="68">
        <v>0</v>
      </c>
      <c r="I39" s="68">
        <v>1</v>
      </c>
      <c r="J39" s="88">
        <v>26</v>
      </c>
    </row>
    <row r="40" spans="1:10" ht="18.75" x14ac:dyDescent="0.3">
      <c r="A40" s="85">
        <v>34</v>
      </c>
      <c r="B40" s="89" t="s">
        <v>204</v>
      </c>
      <c r="C40" s="87">
        <v>20</v>
      </c>
      <c r="D40" s="87">
        <v>14</v>
      </c>
      <c r="E40" s="68">
        <v>6</v>
      </c>
      <c r="F40" s="74">
        <v>6</v>
      </c>
      <c r="G40" s="88">
        <v>23</v>
      </c>
      <c r="H40" s="68">
        <v>1</v>
      </c>
      <c r="I40" s="68">
        <v>4</v>
      </c>
      <c r="J40" s="88">
        <v>18</v>
      </c>
    </row>
    <row r="41" spans="1:10" ht="18.75" x14ac:dyDescent="0.3">
      <c r="A41" s="85">
        <v>35</v>
      </c>
      <c r="B41" s="89" t="s">
        <v>205</v>
      </c>
      <c r="C41" s="87">
        <v>5</v>
      </c>
      <c r="D41" s="87">
        <v>0</v>
      </c>
      <c r="E41" s="68">
        <v>0</v>
      </c>
      <c r="F41" s="74">
        <v>0</v>
      </c>
      <c r="G41" s="88">
        <v>0</v>
      </c>
      <c r="H41" s="68">
        <v>0</v>
      </c>
      <c r="I41" s="68">
        <v>0</v>
      </c>
      <c r="J41" s="88">
        <v>0</v>
      </c>
    </row>
    <row r="42" spans="1:10" ht="18.75" x14ac:dyDescent="0.3">
      <c r="A42" s="85">
        <v>36</v>
      </c>
      <c r="B42" s="89" t="s">
        <v>206</v>
      </c>
      <c r="C42" s="87">
        <v>48</v>
      </c>
      <c r="D42" s="87">
        <v>81</v>
      </c>
      <c r="E42" s="68">
        <v>12</v>
      </c>
      <c r="F42" s="74">
        <v>7</v>
      </c>
      <c r="G42" s="88">
        <v>180</v>
      </c>
      <c r="H42" s="68">
        <v>17</v>
      </c>
      <c r="I42" s="68">
        <v>26</v>
      </c>
      <c r="J42" s="88">
        <v>137</v>
      </c>
    </row>
    <row r="43" spans="1:10" ht="18.75" x14ac:dyDescent="0.3">
      <c r="A43" s="85">
        <v>37</v>
      </c>
      <c r="B43" s="89" t="s">
        <v>207</v>
      </c>
      <c r="C43" s="87">
        <v>36</v>
      </c>
      <c r="D43" s="87">
        <v>43</v>
      </c>
      <c r="E43" s="68">
        <v>7</v>
      </c>
      <c r="F43" s="74">
        <v>5</v>
      </c>
      <c r="G43" s="88">
        <v>87</v>
      </c>
      <c r="H43" s="68">
        <v>5</v>
      </c>
      <c r="I43" s="68">
        <v>12</v>
      </c>
      <c r="J43" s="88">
        <v>70</v>
      </c>
    </row>
    <row r="44" spans="1:10" ht="18.75" x14ac:dyDescent="0.3">
      <c r="A44" s="85">
        <v>38</v>
      </c>
      <c r="B44" s="89" t="s">
        <v>208</v>
      </c>
      <c r="C44" s="87">
        <v>20</v>
      </c>
      <c r="D44" s="87">
        <v>36</v>
      </c>
      <c r="E44" s="68">
        <v>2</v>
      </c>
      <c r="F44" s="74">
        <v>0</v>
      </c>
      <c r="G44" s="88">
        <v>50</v>
      </c>
      <c r="H44" s="68">
        <v>4</v>
      </c>
      <c r="I44" s="68">
        <v>21</v>
      </c>
      <c r="J44" s="88">
        <v>25</v>
      </c>
    </row>
    <row r="45" spans="1:10" ht="18.75" x14ac:dyDescent="0.3">
      <c r="A45" s="85">
        <v>39</v>
      </c>
      <c r="B45" s="89" t="s">
        <v>209</v>
      </c>
      <c r="C45" s="87">
        <v>59</v>
      </c>
      <c r="D45" s="87">
        <v>29</v>
      </c>
      <c r="E45" s="68">
        <v>2</v>
      </c>
      <c r="F45" s="74">
        <v>0</v>
      </c>
      <c r="G45" s="88">
        <v>101</v>
      </c>
      <c r="H45" s="68">
        <v>2</v>
      </c>
      <c r="I45" s="68">
        <v>5</v>
      </c>
      <c r="J45" s="88">
        <v>94</v>
      </c>
    </row>
    <row r="46" spans="1:10" ht="18.75" x14ac:dyDescent="0.3">
      <c r="A46" s="85">
        <v>40</v>
      </c>
      <c r="B46" s="89" t="s">
        <v>210</v>
      </c>
      <c r="C46" s="87">
        <v>20</v>
      </c>
      <c r="D46" s="87">
        <v>11</v>
      </c>
      <c r="E46" s="68">
        <v>2</v>
      </c>
      <c r="F46" s="74">
        <v>2</v>
      </c>
      <c r="G46" s="88">
        <v>194</v>
      </c>
      <c r="H46" s="68">
        <v>2</v>
      </c>
      <c r="I46" s="68">
        <v>2</v>
      </c>
      <c r="J46" s="88">
        <v>190</v>
      </c>
    </row>
    <row r="47" spans="1:10" ht="18.75" x14ac:dyDescent="0.3">
      <c r="A47" s="85">
        <v>41</v>
      </c>
      <c r="B47" s="89" t="s">
        <v>211</v>
      </c>
      <c r="C47" s="87">
        <v>15</v>
      </c>
      <c r="D47" s="87">
        <v>16</v>
      </c>
      <c r="E47" s="68">
        <v>0</v>
      </c>
      <c r="F47" s="74">
        <v>0</v>
      </c>
      <c r="G47" s="88">
        <v>145</v>
      </c>
      <c r="H47" s="68">
        <v>2</v>
      </c>
      <c r="I47" s="68">
        <v>3</v>
      </c>
      <c r="J47" s="88">
        <v>140</v>
      </c>
    </row>
    <row r="48" spans="1:10" x14ac:dyDescent="0.25">
      <c r="A48" s="91" t="s">
        <v>58</v>
      </c>
      <c r="B48" s="91"/>
      <c r="C48" s="92">
        <v>1200</v>
      </c>
      <c r="D48" s="92">
        <v>1065</v>
      </c>
      <c r="E48" s="92">
        <v>169</v>
      </c>
      <c r="F48" s="92">
        <v>97</v>
      </c>
      <c r="G48" s="92">
        <v>4521</v>
      </c>
      <c r="H48" s="92">
        <v>124</v>
      </c>
      <c r="I48" s="92">
        <v>255</v>
      </c>
      <c r="J48" s="92">
        <v>4142</v>
      </c>
    </row>
  </sheetData>
  <mergeCells count="10">
    <mergeCell ref="A48:B48"/>
    <mergeCell ref="A1:J3"/>
    <mergeCell ref="A5:A6"/>
    <mergeCell ref="B5:B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E098-2C0B-41B8-9C0E-D3F8F966A58A}">
  <dimension ref="A1:F73"/>
  <sheetViews>
    <sheetView topLeftCell="A13" workbookViewId="0">
      <selection sqref="A1:F1048576"/>
    </sheetView>
  </sheetViews>
  <sheetFormatPr defaultRowHeight="15" x14ac:dyDescent="0.25"/>
  <cols>
    <col min="1" max="1" width="4.85546875" style="108" customWidth="1"/>
    <col min="2" max="2" width="30.42578125" style="108" customWidth="1"/>
    <col min="3" max="3" width="14.7109375" style="108" customWidth="1"/>
    <col min="4" max="4" width="18.42578125" style="108" customWidth="1"/>
    <col min="5" max="5" width="15.5703125" style="108" customWidth="1"/>
    <col min="6" max="6" width="21.5703125" style="109" customWidth="1"/>
  </cols>
  <sheetData>
    <row r="1" spans="1:6" x14ac:dyDescent="0.25">
      <c r="A1" s="93" t="s">
        <v>212</v>
      </c>
      <c r="B1" s="93"/>
      <c r="C1" s="93"/>
      <c r="D1" s="93"/>
      <c r="E1" s="93"/>
      <c r="F1" s="93"/>
    </row>
    <row r="2" spans="1:6" x14ac:dyDescent="0.25">
      <c r="A2" s="94" t="s">
        <v>72</v>
      </c>
      <c r="B2" s="94"/>
      <c r="C2" s="94"/>
      <c r="D2" s="94"/>
      <c r="E2" s="94"/>
      <c r="F2" s="94"/>
    </row>
    <row r="3" spans="1:6" x14ac:dyDescent="0.25">
      <c r="A3" s="95" t="s">
        <v>213</v>
      </c>
      <c r="B3" s="95"/>
      <c r="C3" s="95"/>
      <c r="D3" s="95"/>
      <c r="E3" s="95"/>
      <c r="F3" s="95"/>
    </row>
    <row r="4" spans="1:6" x14ac:dyDescent="0.25">
      <c r="A4" s="96" t="s">
        <v>214</v>
      </c>
      <c r="B4" s="96"/>
      <c r="C4" s="96"/>
      <c r="D4" s="96"/>
      <c r="E4" s="96"/>
      <c r="F4" s="96"/>
    </row>
    <row r="5" spans="1:6" ht="45" x14ac:dyDescent="0.25">
      <c r="A5" s="97" t="s">
        <v>215</v>
      </c>
      <c r="B5" s="97" t="s">
        <v>216</v>
      </c>
      <c r="C5" s="97" t="s">
        <v>217</v>
      </c>
      <c r="D5" s="98" t="s">
        <v>218</v>
      </c>
      <c r="E5" s="99" t="s">
        <v>219</v>
      </c>
      <c r="F5" s="100"/>
    </row>
    <row r="6" spans="1:6" ht="30" x14ac:dyDescent="0.25">
      <c r="A6" s="97"/>
      <c r="B6" s="97"/>
      <c r="C6" s="97"/>
      <c r="D6" s="98" t="s">
        <v>220</v>
      </c>
      <c r="E6" s="98" t="s">
        <v>220</v>
      </c>
      <c r="F6" s="101" t="s">
        <v>221</v>
      </c>
    </row>
    <row r="7" spans="1:6" x14ac:dyDescent="0.25">
      <c r="A7" s="102"/>
      <c r="B7" s="103" t="s">
        <v>222</v>
      </c>
      <c r="C7" s="103"/>
      <c r="D7" s="103"/>
      <c r="E7" s="103"/>
      <c r="F7" s="104"/>
    </row>
    <row r="8" spans="1:6" x14ac:dyDescent="0.25">
      <c r="A8" s="105">
        <v>1</v>
      </c>
      <c r="B8" s="105" t="s">
        <v>86</v>
      </c>
      <c r="C8" s="105">
        <v>0</v>
      </c>
      <c r="D8" s="105">
        <v>0</v>
      </c>
      <c r="E8" s="105">
        <v>0</v>
      </c>
      <c r="F8" s="106">
        <v>0</v>
      </c>
    </row>
    <row r="9" spans="1:6" x14ac:dyDescent="0.25">
      <c r="A9" s="105">
        <v>2</v>
      </c>
      <c r="B9" s="105" t="s">
        <v>87</v>
      </c>
      <c r="C9" s="105">
        <v>0</v>
      </c>
      <c r="D9" s="105">
        <v>0</v>
      </c>
      <c r="E9" s="105">
        <v>0</v>
      </c>
      <c r="F9" s="106">
        <v>0</v>
      </c>
    </row>
    <row r="10" spans="1:6" x14ac:dyDescent="0.25">
      <c r="A10" s="105">
        <v>3</v>
      </c>
      <c r="B10" s="105" t="s">
        <v>88</v>
      </c>
      <c r="C10" s="105">
        <v>0</v>
      </c>
      <c r="D10" s="105">
        <v>0</v>
      </c>
      <c r="E10" s="105">
        <v>0</v>
      </c>
      <c r="F10" s="106">
        <v>0</v>
      </c>
    </row>
    <row r="11" spans="1:6" x14ac:dyDescent="0.25">
      <c r="A11" s="105">
        <v>4</v>
      </c>
      <c r="B11" s="105" t="s">
        <v>89</v>
      </c>
      <c r="C11" s="105">
        <v>0</v>
      </c>
      <c r="D11" s="105">
        <v>0</v>
      </c>
      <c r="E11" s="105">
        <v>0</v>
      </c>
      <c r="F11" s="106">
        <v>0</v>
      </c>
    </row>
    <row r="12" spans="1:6" x14ac:dyDescent="0.25">
      <c r="A12" s="105">
        <v>5</v>
      </c>
      <c r="B12" s="105" t="s">
        <v>90</v>
      </c>
      <c r="C12" s="105">
        <v>0</v>
      </c>
      <c r="D12" s="105">
        <v>0</v>
      </c>
      <c r="E12" s="105">
        <v>0</v>
      </c>
      <c r="F12" s="106">
        <v>0</v>
      </c>
    </row>
    <row r="13" spans="1:6" x14ac:dyDescent="0.25">
      <c r="A13" s="105">
        <v>6</v>
      </c>
      <c r="B13" s="105" t="s">
        <v>91</v>
      </c>
      <c r="C13" s="105">
        <v>0</v>
      </c>
      <c r="D13" s="105">
        <v>30</v>
      </c>
      <c r="E13" s="105">
        <v>343</v>
      </c>
      <c r="F13" s="106">
        <v>97.56</v>
      </c>
    </row>
    <row r="14" spans="1:6" x14ac:dyDescent="0.25">
      <c r="A14" s="105">
        <v>7</v>
      </c>
      <c r="B14" s="105" t="s">
        <v>92</v>
      </c>
      <c r="C14" s="105">
        <v>0</v>
      </c>
      <c r="D14" s="105">
        <v>0</v>
      </c>
      <c r="E14" s="105">
        <v>0</v>
      </c>
      <c r="F14" s="106">
        <v>0</v>
      </c>
    </row>
    <row r="15" spans="1:6" x14ac:dyDescent="0.25">
      <c r="A15" s="105">
        <v>8</v>
      </c>
      <c r="B15" s="105" t="s">
        <v>93</v>
      </c>
      <c r="C15" s="105">
        <v>0</v>
      </c>
      <c r="D15" s="105">
        <v>0</v>
      </c>
      <c r="E15" s="105">
        <v>0</v>
      </c>
      <c r="F15" s="106">
        <v>0</v>
      </c>
    </row>
    <row r="16" spans="1:6" x14ac:dyDescent="0.25">
      <c r="A16" s="105">
        <v>9</v>
      </c>
      <c r="B16" s="105" t="s">
        <v>94</v>
      </c>
      <c r="C16" s="105">
        <v>0</v>
      </c>
      <c r="D16" s="105">
        <v>0</v>
      </c>
      <c r="E16" s="105">
        <v>0</v>
      </c>
      <c r="F16" s="106">
        <v>0</v>
      </c>
    </row>
    <row r="17" spans="1:6" x14ac:dyDescent="0.25">
      <c r="A17" s="105">
        <v>10</v>
      </c>
      <c r="B17" s="105" t="s">
        <v>95</v>
      </c>
      <c r="C17" s="105">
        <v>0</v>
      </c>
      <c r="D17" s="105">
        <v>0</v>
      </c>
      <c r="E17" s="105">
        <v>0</v>
      </c>
      <c r="F17" s="106">
        <v>0</v>
      </c>
    </row>
    <row r="18" spans="1:6" x14ac:dyDescent="0.25">
      <c r="A18" s="105">
        <v>11</v>
      </c>
      <c r="B18" s="105" t="s">
        <v>96</v>
      </c>
      <c r="C18" s="105">
        <v>0</v>
      </c>
      <c r="D18" s="105">
        <v>0</v>
      </c>
      <c r="E18" s="105">
        <v>0</v>
      </c>
      <c r="F18" s="106">
        <v>0</v>
      </c>
    </row>
    <row r="19" spans="1:6" x14ac:dyDescent="0.25">
      <c r="A19" s="105">
        <v>12</v>
      </c>
      <c r="B19" s="105" t="s">
        <v>97</v>
      </c>
      <c r="C19" s="105">
        <v>0</v>
      </c>
      <c r="D19" s="105">
        <v>0</v>
      </c>
      <c r="E19" s="105">
        <v>0</v>
      </c>
      <c r="F19" s="106">
        <v>0</v>
      </c>
    </row>
    <row r="20" spans="1:6" x14ac:dyDescent="0.25">
      <c r="A20" s="102"/>
      <c r="B20" s="102" t="s">
        <v>98</v>
      </c>
      <c r="C20" s="102">
        <f>SUM(C8:C19)</f>
        <v>0</v>
      </c>
      <c r="D20" s="102">
        <f>SUM(D8:D19)</f>
        <v>30</v>
      </c>
      <c r="E20" s="102">
        <f>SUM(E8:E19)</f>
        <v>343</v>
      </c>
      <c r="F20" s="107">
        <f>SUM(F8:F19)</f>
        <v>97.56</v>
      </c>
    </row>
    <row r="21" spans="1:6" x14ac:dyDescent="0.25">
      <c r="A21" s="102"/>
      <c r="B21" s="103" t="s">
        <v>99</v>
      </c>
      <c r="C21" s="103"/>
      <c r="D21" s="103"/>
      <c r="E21" s="103"/>
      <c r="F21" s="104"/>
    </row>
    <row r="22" spans="1:6" x14ac:dyDescent="0.25">
      <c r="A22" s="105">
        <v>13</v>
      </c>
      <c r="B22" s="105" t="s">
        <v>100</v>
      </c>
      <c r="C22" s="105">
        <v>0</v>
      </c>
      <c r="D22" s="105">
        <v>19620</v>
      </c>
      <c r="E22" s="105">
        <v>13232</v>
      </c>
      <c r="F22" s="106">
        <v>6432.66</v>
      </c>
    </row>
    <row r="23" spans="1:6" x14ac:dyDescent="0.25">
      <c r="A23" s="105">
        <v>14</v>
      </c>
      <c r="B23" s="105" t="s">
        <v>101</v>
      </c>
      <c r="C23" s="105">
        <v>0</v>
      </c>
      <c r="D23" s="105">
        <v>0</v>
      </c>
      <c r="E23" s="105">
        <v>0</v>
      </c>
      <c r="F23" s="106">
        <v>0</v>
      </c>
    </row>
    <row r="24" spans="1:6" x14ac:dyDescent="0.25">
      <c r="A24" s="105">
        <v>15</v>
      </c>
      <c r="B24" s="105" t="s">
        <v>102</v>
      </c>
      <c r="C24" s="105">
        <v>0</v>
      </c>
      <c r="D24" s="105">
        <v>0</v>
      </c>
      <c r="E24" s="105">
        <v>0</v>
      </c>
      <c r="F24" s="106">
        <v>0</v>
      </c>
    </row>
    <row r="25" spans="1:6" x14ac:dyDescent="0.25">
      <c r="A25" s="105">
        <v>16</v>
      </c>
      <c r="B25" s="105" t="s">
        <v>103</v>
      </c>
      <c r="C25" s="105">
        <v>0</v>
      </c>
      <c r="D25" s="105">
        <v>0</v>
      </c>
      <c r="E25" s="105">
        <v>0</v>
      </c>
      <c r="F25" s="106">
        <v>0</v>
      </c>
    </row>
    <row r="26" spans="1:6" x14ac:dyDescent="0.25">
      <c r="A26" s="105">
        <v>17</v>
      </c>
      <c r="B26" s="105" t="s">
        <v>104</v>
      </c>
      <c r="C26" s="105">
        <v>0</v>
      </c>
      <c r="D26" s="105">
        <v>657</v>
      </c>
      <c r="E26" s="105">
        <v>657</v>
      </c>
      <c r="F26" s="108">
        <v>249.5</v>
      </c>
    </row>
    <row r="27" spans="1:6" x14ac:dyDescent="0.25">
      <c r="A27" s="105">
        <v>18</v>
      </c>
      <c r="B27" s="105" t="s">
        <v>105</v>
      </c>
      <c r="C27" s="105">
        <v>0</v>
      </c>
      <c r="D27" s="105">
        <v>0</v>
      </c>
      <c r="E27" s="105">
        <v>0</v>
      </c>
      <c r="F27" s="106">
        <v>0</v>
      </c>
    </row>
    <row r="28" spans="1:6" x14ac:dyDescent="0.25">
      <c r="A28" s="105">
        <v>19</v>
      </c>
      <c r="B28" s="105" t="s">
        <v>106</v>
      </c>
      <c r="C28" s="105">
        <v>0</v>
      </c>
      <c r="D28" s="105">
        <v>0</v>
      </c>
      <c r="E28" s="105">
        <v>0</v>
      </c>
      <c r="F28" s="106">
        <v>0</v>
      </c>
    </row>
    <row r="29" spans="1:6" x14ac:dyDescent="0.25">
      <c r="A29" s="105">
        <v>20</v>
      </c>
      <c r="B29" s="105" t="s">
        <v>107</v>
      </c>
      <c r="C29" s="105">
        <v>0</v>
      </c>
      <c r="D29" s="105">
        <v>3908</v>
      </c>
      <c r="E29" s="105">
        <v>3908</v>
      </c>
      <c r="F29" s="106">
        <v>6020.21</v>
      </c>
    </row>
    <row r="30" spans="1:6" x14ac:dyDescent="0.25">
      <c r="A30" s="105">
        <v>21</v>
      </c>
      <c r="B30" s="105" t="s">
        <v>108</v>
      </c>
      <c r="C30" s="105">
        <v>0</v>
      </c>
      <c r="D30" s="105">
        <v>0</v>
      </c>
      <c r="E30" s="105">
        <v>0</v>
      </c>
      <c r="F30" s="106">
        <v>0</v>
      </c>
    </row>
    <row r="31" spans="1:6" x14ac:dyDescent="0.25">
      <c r="A31" s="105">
        <v>22</v>
      </c>
      <c r="B31" s="105" t="s">
        <v>109</v>
      </c>
      <c r="C31" s="105">
        <v>0</v>
      </c>
      <c r="D31" s="105">
        <v>1</v>
      </c>
      <c r="E31" s="105">
        <v>1</v>
      </c>
      <c r="F31" s="106">
        <v>1.07</v>
      </c>
    </row>
    <row r="32" spans="1:6" x14ac:dyDescent="0.25">
      <c r="A32" s="105">
        <v>23</v>
      </c>
      <c r="B32" s="105" t="s">
        <v>110</v>
      </c>
      <c r="C32" s="105">
        <v>0</v>
      </c>
      <c r="D32" s="105">
        <v>0</v>
      </c>
      <c r="E32" s="105">
        <v>5603</v>
      </c>
      <c r="F32" s="106">
        <v>2922.48</v>
      </c>
    </row>
    <row r="33" spans="1:6" x14ac:dyDescent="0.25">
      <c r="A33" s="105">
        <v>24</v>
      </c>
      <c r="B33" s="105" t="s">
        <v>111</v>
      </c>
      <c r="C33" s="105">
        <v>0</v>
      </c>
      <c r="D33" s="105">
        <v>8452</v>
      </c>
      <c r="E33" s="105">
        <v>8452</v>
      </c>
      <c r="F33" s="106">
        <v>19071.34</v>
      </c>
    </row>
    <row r="34" spans="1:6" x14ac:dyDescent="0.25">
      <c r="A34" s="105">
        <v>25</v>
      </c>
      <c r="B34" s="105" t="s">
        <v>112</v>
      </c>
      <c r="C34" s="105">
        <v>0</v>
      </c>
      <c r="D34" s="105">
        <v>0</v>
      </c>
      <c r="E34" s="105">
        <v>0</v>
      </c>
      <c r="F34" s="106">
        <v>0</v>
      </c>
    </row>
    <row r="35" spans="1:6" x14ac:dyDescent="0.25">
      <c r="A35" s="105">
        <v>26</v>
      </c>
      <c r="B35" s="105" t="s">
        <v>113</v>
      </c>
      <c r="C35" s="105">
        <v>0</v>
      </c>
      <c r="D35" s="105">
        <v>0</v>
      </c>
      <c r="E35" s="105">
        <v>0</v>
      </c>
      <c r="F35" s="106">
        <v>0</v>
      </c>
    </row>
    <row r="36" spans="1:6" x14ac:dyDescent="0.25">
      <c r="A36" s="105">
        <v>27</v>
      </c>
      <c r="B36" s="105" t="s">
        <v>114</v>
      </c>
      <c r="C36" s="105">
        <v>0</v>
      </c>
      <c r="D36" s="105">
        <v>0</v>
      </c>
      <c r="E36" s="105">
        <v>0</v>
      </c>
      <c r="F36" s="106">
        <v>0</v>
      </c>
    </row>
    <row r="37" spans="1:6" x14ac:dyDescent="0.25">
      <c r="A37" s="105">
        <v>28</v>
      </c>
      <c r="B37" s="105" t="s">
        <v>115</v>
      </c>
      <c r="C37" s="105">
        <v>0</v>
      </c>
      <c r="D37" s="105">
        <v>11361</v>
      </c>
      <c r="E37" s="105">
        <v>487</v>
      </c>
      <c r="F37" s="106">
        <v>1373.83</v>
      </c>
    </row>
    <row r="38" spans="1:6" x14ac:dyDescent="0.25">
      <c r="A38" s="105">
        <v>29</v>
      </c>
      <c r="B38" s="105" t="s">
        <v>116</v>
      </c>
      <c r="C38" s="105">
        <v>0</v>
      </c>
      <c r="D38" s="105">
        <v>0</v>
      </c>
      <c r="E38" s="105">
        <v>0</v>
      </c>
      <c r="F38" s="106">
        <v>0</v>
      </c>
    </row>
    <row r="39" spans="1:6" x14ac:dyDescent="0.25">
      <c r="A39" s="105">
        <v>30</v>
      </c>
      <c r="B39" s="105" t="s">
        <v>117</v>
      </c>
      <c r="C39" s="105">
        <v>0</v>
      </c>
      <c r="D39" s="105">
        <v>77513</v>
      </c>
      <c r="E39" s="105">
        <v>9483</v>
      </c>
      <c r="F39" s="106">
        <v>19645</v>
      </c>
    </row>
    <row r="40" spans="1:6" x14ac:dyDescent="0.25">
      <c r="A40" s="105">
        <v>31</v>
      </c>
      <c r="B40" s="105" t="s">
        <v>118</v>
      </c>
      <c r="C40" s="105">
        <v>0</v>
      </c>
      <c r="D40" s="105">
        <v>0</v>
      </c>
      <c r="E40" s="105">
        <v>0</v>
      </c>
      <c r="F40" s="106">
        <v>0</v>
      </c>
    </row>
    <row r="41" spans="1:6" x14ac:dyDescent="0.25">
      <c r="A41" s="105">
        <v>32</v>
      </c>
      <c r="B41" s="105" t="s">
        <v>119</v>
      </c>
      <c r="C41" s="105">
        <v>0</v>
      </c>
      <c r="D41" s="105">
        <v>0</v>
      </c>
      <c r="E41" s="105">
        <v>0</v>
      </c>
      <c r="F41" s="106">
        <v>0</v>
      </c>
    </row>
    <row r="42" spans="1:6" x14ac:dyDescent="0.25">
      <c r="A42" s="105">
        <v>33</v>
      </c>
      <c r="B42" s="105" t="s">
        <v>120</v>
      </c>
      <c r="C42" s="105">
        <v>0</v>
      </c>
      <c r="D42" s="105">
        <v>2134</v>
      </c>
      <c r="E42" s="105">
        <v>2134</v>
      </c>
      <c r="F42" s="106">
        <v>3877</v>
      </c>
    </row>
    <row r="43" spans="1:6" x14ac:dyDescent="0.25">
      <c r="A43" s="105">
        <v>34</v>
      </c>
      <c r="B43" s="105" t="s">
        <v>121</v>
      </c>
      <c r="C43" s="105">
        <v>0</v>
      </c>
      <c r="D43" s="105">
        <v>0</v>
      </c>
      <c r="E43" s="105">
        <v>0</v>
      </c>
      <c r="F43" s="106">
        <v>0</v>
      </c>
    </row>
    <row r="44" spans="1:6" x14ac:dyDescent="0.25">
      <c r="A44" s="105">
        <v>35</v>
      </c>
      <c r="B44" s="105" t="s">
        <v>122</v>
      </c>
      <c r="C44" s="105">
        <v>0</v>
      </c>
      <c r="D44" s="105">
        <v>0</v>
      </c>
      <c r="E44" s="105">
        <v>0</v>
      </c>
      <c r="F44" s="106">
        <v>0</v>
      </c>
    </row>
    <row r="45" spans="1:6" x14ac:dyDescent="0.25">
      <c r="A45" s="105">
        <v>36</v>
      </c>
      <c r="B45" s="105" t="s">
        <v>123</v>
      </c>
      <c r="C45" s="105">
        <v>0</v>
      </c>
      <c r="D45" s="105">
        <v>0</v>
      </c>
      <c r="E45" s="105">
        <v>0</v>
      </c>
      <c r="F45" s="106">
        <v>0</v>
      </c>
    </row>
    <row r="46" spans="1:6" x14ac:dyDescent="0.25">
      <c r="A46" s="105">
        <v>37</v>
      </c>
      <c r="B46" s="105" t="s">
        <v>124</v>
      </c>
      <c r="C46" s="105">
        <v>0</v>
      </c>
      <c r="D46" s="105">
        <v>0</v>
      </c>
      <c r="E46" s="105">
        <v>0</v>
      </c>
      <c r="F46" s="106">
        <v>0</v>
      </c>
    </row>
    <row r="47" spans="1:6" x14ac:dyDescent="0.25">
      <c r="A47" s="102"/>
      <c r="B47" s="102" t="s">
        <v>125</v>
      </c>
      <c r="C47" s="102">
        <f>SUM(C21:C46)</f>
        <v>0</v>
      </c>
      <c r="D47" s="102">
        <f>SUM(D21:D46)</f>
        <v>123646</v>
      </c>
      <c r="E47" s="102">
        <f>SUM(E21:E46)</f>
        <v>43957</v>
      </c>
      <c r="F47" s="107">
        <f>SUM(F21:F46)</f>
        <v>59593.09</v>
      </c>
    </row>
    <row r="48" spans="1:6" x14ac:dyDescent="0.25">
      <c r="A48" s="102"/>
      <c r="B48" s="102" t="s">
        <v>126</v>
      </c>
      <c r="C48" s="102">
        <f>SUM(C20,C47)</f>
        <v>0</v>
      </c>
      <c r="D48" s="102">
        <f>SUM(D20,D47)</f>
        <v>123676</v>
      </c>
      <c r="E48" s="102">
        <f>SUM(E20,E47)</f>
        <v>44300</v>
      </c>
      <c r="F48" s="107">
        <f>SUM(F20,F47)</f>
        <v>59690.649999999994</v>
      </c>
    </row>
    <row r="49" spans="1:6" x14ac:dyDescent="0.25">
      <c r="A49" s="102"/>
      <c r="B49" s="103" t="s">
        <v>127</v>
      </c>
      <c r="C49" s="103"/>
      <c r="D49" s="103"/>
      <c r="E49" s="103"/>
      <c r="F49" s="104"/>
    </row>
    <row r="50" spans="1:6" x14ac:dyDescent="0.25">
      <c r="A50" s="105">
        <v>38</v>
      </c>
      <c r="B50" s="105" t="s">
        <v>128</v>
      </c>
      <c r="C50" s="105">
        <v>0</v>
      </c>
      <c r="D50" s="105">
        <v>1143</v>
      </c>
      <c r="E50" s="105">
        <v>6</v>
      </c>
      <c r="F50" s="106">
        <v>29.45</v>
      </c>
    </row>
    <row r="51" spans="1:6" x14ac:dyDescent="0.25">
      <c r="A51" s="105">
        <v>39</v>
      </c>
      <c r="B51" s="105" t="s">
        <v>129</v>
      </c>
      <c r="C51" s="105">
        <v>0</v>
      </c>
      <c r="D51" s="105">
        <v>2703</v>
      </c>
      <c r="E51" s="105">
        <v>185</v>
      </c>
      <c r="F51" s="106">
        <v>317.55</v>
      </c>
    </row>
    <row r="52" spans="1:6" x14ac:dyDescent="0.25">
      <c r="A52" s="102"/>
      <c r="B52" s="102" t="s">
        <v>130</v>
      </c>
      <c r="C52" s="102">
        <f>SUM(C49:C51)</f>
        <v>0</v>
      </c>
      <c r="D52" s="102">
        <f>SUM(D49:D51)</f>
        <v>3846</v>
      </c>
      <c r="E52" s="102">
        <f>SUM(E49:E51)</f>
        <v>191</v>
      </c>
      <c r="F52" s="107">
        <f>SUM(F49:F51)</f>
        <v>347</v>
      </c>
    </row>
    <row r="53" spans="1:6" x14ac:dyDescent="0.25">
      <c r="A53" s="102"/>
      <c r="B53" s="103" t="s">
        <v>131</v>
      </c>
      <c r="C53" s="103"/>
      <c r="D53" s="103"/>
      <c r="E53" s="103"/>
      <c r="F53" s="104"/>
    </row>
    <row r="54" spans="1:6" x14ac:dyDescent="0.25">
      <c r="A54" s="105">
        <v>40</v>
      </c>
      <c r="B54" s="105" t="s">
        <v>132</v>
      </c>
      <c r="C54" s="105">
        <v>0</v>
      </c>
      <c r="D54" s="105">
        <v>3</v>
      </c>
      <c r="E54" s="105">
        <v>3</v>
      </c>
      <c r="F54" s="106">
        <v>3.4</v>
      </c>
    </row>
    <row r="55" spans="1:6" x14ac:dyDescent="0.25">
      <c r="A55" s="105">
        <v>41</v>
      </c>
      <c r="B55" s="105" t="s">
        <v>133</v>
      </c>
      <c r="C55" s="105">
        <v>0</v>
      </c>
      <c r="D55" s="105">
        <v>0</v>
      </c>
      <c r="E55" s="105">
        <v>0</v>
      </c>
      <c r="F55" s="106">
        <v>0</v>
      </c>
    </row>
    <row r="56" spans="1:6" x14ac:dyDescent="0.25">
      <c r="A56" s="102"/>
      <c r="B56" s="102" t="s">
        <v>134</v>
      </c>
      <c r="C56" s="102">
        <f>SUM(C53:C55)</f>
        <v>0</v>
      </c>
      <c r="D56" s="102">
        <f>SUM(D53:D55)</f>
        <v>3</v>
      </c>
      <c r="E56" s="102">
        <f>SUM(E53:E55)</f>
        <v>3</v>
      </c>
      <c r="F56" s="107">
        <f>SUM(F53:F55)</f>
        <v>3.4</v>
      </c>
    </row>
    <row r="57" spans="1:6" x14ac:dyDescent="0.25">
      <c r="A57" s="102"/>
      <c r="B57" s="103" t="s">
        <v>135</v>
      </c>
      <c r="C57" s="103"/>
      <c r="D57" s="103"/>
      <c r="E57" s="103"/>
      <c r="F57" s="104"/>
    </row>
    <row r="58" spans="1:6" x14ac:dyDescent="0.25">
      <c r="A58" s="105">
        <v>42</v>
      </c>
      <c r="B58" s="105" t="s">
        <v>136</v>
      </c>
      <c r="C58" s="105">
        <v>0</v>
      </c>
      <c r="D58" s="105">
        <v>59176</v>
      </c>
      <c r="E58" s="105">
        <v>7394</v>
      </c>
      <c r="F58" s="106">
        <v>9036.4500000000007</v>
      </c>
    </row>
    <row r="59" spans="1:6" x14ac:dyDescent="0.25">
      <c r="A59" s="105">
        <v>43</v>
      </c>
      <c r="B59" s="105" t="s">
        <v>137</v>
      </c>
      <c r="C59" s="105">
        <v>0</v>
      </c>
      <c r="D59" s="105">
        <v>1103</v>
      </c>
      <c r="E59" s="105">
        <v>3761</v>
      </c>
      <c r="F59" s="106">
        <v>2072.39</v>
      </c>
    </row>
    <row r="60" spans="1:6" x14ac:dyDescent="0.25">
      <c r="A60" s="105">
        <v>44</v>
      </c>
      <c r="B60" s="105" t="s">
        <v>138</v>
      </c>
      <c r="C60" s="105">
        <v>0</v>
      </c>
      <c r="D60" s="105">
        <v>0</v>
      </c>
      <c r="E60" s="105">
        <v>0</v>
      </c>
      <c r="F60" s="106">
        <v>0</v>
      </c>
    </row>
    <row r="61" spans="1:6" x14ac:dyDescent="0.25">
      <c r="A61" s="105">
        <v>45</v>
      </c>
      <c r="B61" s="105" t="s">
        <v>139</v>
      </c>
      <c r="C61" s="105">
        <v>0</v>
      </c>
      <c r="D61" s="105">
        <v>200</v>
      </c>
      <c r="E61" s="105">
        <v>200</v>
      </c>
      <c r="F61" s="106">
        <v>489.65</v>
      </c>
    </row>
    <row r="62" spans="1:6" x14ac:dyDescent="0.25">
      <c r="A62" s="105">
        <v>46</v>
      </c>
      <c r="B62" s="105" t="s">
        <v>140</v>
      </c>
      <c r="C62" s="105">
        <v>0</v>
      </c>
      <c r="D62" s="105">
        <v>0</v>
      </c>
      <c r="E62" s="105">
        <v>0</v>
      </c>
      <c r="F62" s="106">
        <v>0</v>
      </c>
    </row>
    <row r="63" spans="1:6" x14ac:dyDescent="0.25">
      <c r="A63" s="105">
        <v>47</v>
      </c>
      <c r="B63" s="105" t="s">
        <v>141</v>
      </c>
      <c r="C63" s="105">
        <v>0</v>
      </c>
      <c r="D63" s="105">
        <v>48047</v>
      </c>
      <c r="E63" s="105">
        <v>2825</v>
      </c>
      <c r="F63" s="106">
        <v>1448.01</v>
      </c>
    </row>
    <row r="64" spans="1:6" x14ac:dyDescent="0.25">
      <c r="A64" s="105">
        <v>48</v>
      </c>
      <c r="B64" s="105" t="s">
        <v>142</v>
      </c>
      <c r="C64" s="105">
        <v>0</v>
      </c>
      <c r="D64" s="105">
        <v>13945</v>
      </c>
      <c r="E64" s="105">
        <v>15019</v>
      </c>
      <c r="F64" s="106">
        <v>6105.2</v>
      </c>
    </row>
    <row r="65" spans="1:6" x14ac:dyDescent="0.25">
      <c r="A65" s="105">
        <v>49</v>
      </c>
      <c r="B65" s="105" t="s">
        <v>143</v>
      </c>
      <c r="C65" s="105">
        <v>0</v>
      </c>
      <c r="D65" s="105">
        <v>0</v>
      </c>
      <c r="E65" s="105">
        <v>0</v>
      </c>
      <c r="F65" s="106">
        <v>0</v>
      </c>
    </row>
    <row r="66" spans="1:6" x14ac:dyDescent="0.25">
      <c r="A66" s="105">
        <v>50</v>
      </c>
      <c r="B66" s="105" t="s">
        <v>144</v>
      </c>
      <c r="C66" s="105">
        <v>0</v>
      </c>
      <c r="D66" s="105">
        <v>1010</v>
      </c>
      <c r="E66" s="105">
        <v>1010</v>
      </c>
      <c r="F66" s="106">
        <v>1130.9100000000001</v>
      </c>
    </row>
    <row r="67" spans="1:6" x14ac:dyDescent="0.25">
      <c r="A67" s="102"/>
      <c r="B67" s="102" t="s">
        <v>145</v>
      </c>
      <c r="C67" s="102">
        <f>SUM(C57:C66)</f>
        <v>0</v>
      </c>
      <c r="D67" s="102">
        <f>SUM(D57:D66)</f>
        <v>123481</v>
      </c>
      <c r="E67" s="102">
        <f>SUM(E57:E66)</f>
        <v>30209</v>
      </c>
      <c r="F67" s="107">
        <f>SUM(F57:F66)</f>
        <v>20282.61</v>
      </c>
    </row>
    <row r="68" spans="1:6" x14ac:dyDescent="0.25">
      <c r="A68" s="102"/>
      <c r="B68" s="103" t="s">
        <v>146</v>
      </c>
      <c r="C68" s="103"/>
      <c r="D68" s="103"/>
      <c r="E68" s="103"/>
      <c r="F68" s="104"/>
    </row>
    <row r="69" spans="1:6" x14ac:dyDescent="0.25">
      <c r="A69" s="105">
        <v>51</v>
      </c>
      <c r="B69" s="105" t="s">
        <v>147</v>
      </c>
      <c r="C69" s="105">
        <v>0</v>
      </c>
      <c r="D69" s="105">
        <v>0</v>
      </c>
      <c r="E69" s="105">
        <v>0</v>
      </c>
      <c r="F69" s="106">
        <v>0</v>
      </c>
    </row>
    <row r="70" spans="1:6" x14ac:dyDescent="0.25">
      <c r="A70" s="105">
        <v>52</v>
      </c>
      <c r="B70" s="105" t="s">
        <v>148</v>
      </c>
      <c r="C70" s="105">
        <v>0</v>
      </c>
      <c r="D70" s="105">
        <v>0</v>
      </c>
      <c r="E70" s="105">
        <v>0</v>
      </c>
      <c r="F70" s="106">
        <v>0</v>
      </c>
    </row>
    <row r="71" spans="1:6" x14ac:dyDescent="0.25">
      <c r="A71" s="105">
        <v>53</v>
      </c>
      <c r="B71" s="105" t="s">
        <v>149</v>
      </c>
      <c r="C71" s="105">
        <v>0</v>
      </c>
      <c r="D71" s="105">
        <v>0</v>
      </c>
      <c r="E71" s="105">
        <v>0</v>
      </c>
      <c r="F71" s="106">
        <v>0</v>
      </c>
    </row>
    <row r="72" spans="1:6" x14ac:dyDescent="0.25">
      <c r="A72" s="102"/>
      <c r="B72" s="102" t="s">
        <v>150</v>
      </c>
      <c r="C72" s="102">
        <f>SUM(C68:C71)</f>
        <v>0</v>
      </c>
      <c r="D72" s="102">
        <f>SUM(D68:D71)</f>
        <v>0</v>
      </c>
      <c r="E72" s="102">
        <f>SUM(E68:E71)</f>
        <v>0</v>
      </c>
      <c r="F72" s="107">
        <f>SUM(F68:F71)</f>
        <v>0</v>
      </c>
    </row>
    <row r="73" spans="1:6" x14ac:dyDescent="0.25">
      <c r="A73" s="102"/>
      <c r="B73" s="102" t="s">
        <v>49</v>
      </c>
      <c r="C73" s="102">
        <f>SUM(C48,C52,C56,C67,C72)</f>
        <v>0</v>
      </c>
      <c r="D73" s="102">
        <f>SUM(D48,D52,D56,D67,D72)</f>
        <v>251006</v>
      </c>
      <c r="E73" s="102">
        <f>SUM(E48,E52,E56,E67,E72)</f>
        <v>74703</v>
      </c>
      <c r="F73" s="107">
        <f>SUM(F48,F52,F56,F67,F72)</f>
        <v>80323.66</v>
      </c>
    </row>
  </sheetData>
  <mergeCells count="14">
    <mergeCell ref="B7:F7"/>
    <mergeCell ref="B21:F21"/>
    <mergeCell ref="B49:F49"/>
    <mergeCell ref="B53:F53"/>
    <mergeCell ref="B57:F57"/>
    <mergeCell ref="B68:F68"/>
    <mergeCell ref="A1:F1"/>
    <mergeCell ref="A2:F2"/>
    <mergeCell ref="A3:F3"/>
    <mergeCell ref="A4:F4"/>
    <mergeCell ref="A5:A6"/>
    <mergeCell ref="B5:B6"/>
    <mergeCell ref="C5:C6"/>
    <mergeCell ref="E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A6EB-BCDB-4DE4-A8D3-387B4B9CC739}">
  <dimension ref="A1:K42"/>
  <sheetViews>
    <sheetView workbookViewId="0">
      <selection activeCell="Q4" sqref="Q4"/>
    </sheetView>
  </sheetViews>
  <sheetFormatPr defaultRowHeight="15" x14ac:dyDescent="0.25"/>
  <cols>
    <col min="1" max="1" width="20" bestFit="1" customWidth="1"/>
    <col min="2" max="2" width="32.85546875" bestFit="1" customWidth="1"/>
    <col min="3" max="3" width="11.7109375" customWidth="1"/>
    <col min="4" max="4" width="11.42578125" customWidth="1"/>
    <col min="5" max="5" width="12.28515625" customWidth="1"/>
    <col min="6" max="6" width="10.85546875" customWidth="1"/>
    <col min="7" max="7" width="11.85546875" customWidth="1"/>
    <col min="8" max="8" width="17" customWidth="1"/>
    <col min="9" max="9" width="10.140625" customWidth="1"/>
    <col min="10" max="10" width="12.28515625" customWidth="1"/>
    <col min="11" max="11" width="12.85546875" customWidth="1"/>
  </cols>
  <sheetData>
    <row r="1" spans="1:11" ht="15.75" x14ac:dyDescent="0.25">
      <c r="A1" s="110"/>
      <c r="B1" s="111"/>
      <c r="C1" s="111"/>
      <c r="D1" s="111"/>
      <c r="E1" s="111"/>
      <c r="F1" s="111"/>
      <c r="G1" s="111"/>
      <c r="H1" s="111"/>
      <c r="I1" s="111"/>
      <c r="J1" s="112" t="s">
        <v>223</v>
      </c>
      <c r="K1" s="112"/>
    </row>
    <row r="2" spans="1:11" ht="20.25" x14ac:dyDescent="0.25">
      <c r="A2" s="113" t="s">
        <v>224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ht="38.25" x14ac:dyDescent="0.25">
      <c r="A3" s="116" t="s">
        <v>225</v>
      </c>
      <c r="B3" s="117" t="s">
        <v>226</v>
      </c>
      <c r="C3" s="118" t="s">
        <v>227</v>
      </c>
      <c r="D3" s="119" t="s">
        <v>228</v>
      </c>
      <c r="E3" s="116" t="s">
        <v>229</v>
      </c>
      <c r="F3" s="116" t="s">
        <v>230</v>
      </c>
      <c r="G3" s="119" t="s">
        <v>231</v>
      </c>
      <c r="H3" s="116" t="s">
        <v>232</v>
      </c>
      <c r="I3" s="119" t="s">
        <v>233</v>
      </c>
      <c r="J3" s="116" t="s">
        <v>234</v>
      </c>
      <c r="K3" s="119" t="s">
        <v>235</v>
      </c>
    </row>
    <row r="4" spans="1:11" x14ac:dyDescent="0.25">
      <c r="A4" s="120" t="s">
        <v>236</v>
      </c>
      <c r="B4" s="121" t="s">
        <v>87</v>
      </c>
      <c r="C4" s="122">
        <v>4495</v>
      </c>
      <c r="D4" s="123">
        <v>0.02</v>
      </c>
      <c r="E4" s="122">
        <v>4676</v>
      </c>
      <c r="F4" s="122">
        <v>0</v>
      </c>
      <c r="G4" s="122">
        <v>1</v>
      </c>
      <c r="H4" s="122">
        <v>4674</v>
      </c>
      <c r="I4" s="122">
        <v>0</v>
      </c>
      <c r="J4" s="122">
        <v>1</v>
      </c>
      <c r="K4" s="124">
        <v>0.1</v>
      </c>
    </row>
    <row r="5" spans="1:11" x14ac:dyDescent="0.25">
      <c r="A5" s="125"/>
      <c r="B5" s="121" t="s">
        <v>88</v>
      </c>
      <c r="C5" s="122">
        <v>1575</v>
      </c>
      <c r="D5" s="123">
        <v>0</v>
      </c>
      <c r="E5" s="122">
        <v>690</v>
      </c>
      <c r="F5" s="122">
        <v>0</v>
      </c>
      <c r="G5" s="122">
        <v>0</v>
      </c>
      <c r="H5" s="122">
        <v>690</v>
      </c>
      <c r="I5" s="122">
        <v>0</v>
      </c>
      <c r="J5" s="122">
        <v>0</v>
      </c>
      <c r="K5" s="122">
        <v>0</v>
      </c>
    </row>
    <row r="6" spans="1:11" x14ac:dyDescent="0.25">
      <c r="A6" s="125"/>
      <c r="B6" s="121" t="s">
        <v>89</v>
      </c>
      <c r="C6" s="122">
        <v>527</v>
      </c>
      <c r="D6" s="123">
        <v>0</v>
      </c>
      <c r="E6" s="122">
        <v>158</v>
      </c>
      <c r="F6" s="122">
        <v>0</v>
      </c>
      <c r="G6" s="122">
        <v>1</v>
      </c>
      <c r="H6" s="122">
        <v>157</v>
      </c>
      <c r="I6" s="122">
        <v>0</v>
      </c>
      <c r="J6" s="122">
        <v>0</v>
      </c>
      <c r="K6" s="122">
        <v>0</v>
      </c>
    </row>
    <row r="7" spans="1:11" x14ac:dyDescent="0.25">
      <c r="A7" s="125"/>
      <c r="B7" s="121" t="s">
        <v>90</v>
      </c>
      <c r="C7" s="122">
        <v>2471</v>
      </c>
      <c r="D7" s="123">
        <v>0</v>
      </c>
      <c r="E7" s="122">
        <v>678</v>
      </c>
      <c r="F7" s="122">
        <v>0</v>
      </c>
      <c r="G7" s="122">
        <v>0</v>
      </c>
      <c r="H7" s="122">
        <v>678</v>
      </c>
      <c r="I7" s="122">
        <v>0</v>
      </c>
      <c r="J7" s="122">
        <v>0</v>
      </c>
      <c r="K7" s="122">
        <v>0</v>
      </c>
    </row>
    <row r="8" spans="1:11" x14ac:dyDescent="0.25">
      <c r="A8" s="125"/>
      <c r="B8" s="121" t="s">
        <v>91</v>
      </c>
      <c r="C8" s="122">
        <v>1469</v>
      </c>
      <c r="D8" s="123">
        <v>0</v>
      </c>
      <c r="E8" s="122">
        <v>844</v>
      </c>
      <c r="F8" s="122">
        <v>0</v>
      </c>
      <c r="G8" s="122">
        <v>0</v>
      </c>
      <c r="H8" s="122">
        <v>843</v>
      </c>
      <c r="I8" s="122">
        <v>0</v>
      </c>
      <c r="J8" s="122">
        <v>0</v>
      </c>
      <c r="K8" s="122">
        <v>0</v>
      </c>
    </row>
    <row r="9" spans="1:11" x14ac:dyDescent="0.25">
      <c r="A9" s="125"/>
      <c r="B9" s="121" t="s">
        <v>92</v>
      </c>
      <c r="C9" s="122">
        <v>1214</v>
      </c>
      <c r="D9" s="123">
        <v>0</v>
      </c>
      <c r="E9" s="122">
        <v>515</v>
      </c>
      <c r="F9" s="122">
        <v>0</v>
      </c>
      <c r="G9" s="122">
        <v>0</v>
      </c>
      <c r="H9" s="122">
        <v>515</v>
      </c>
      <c r="I9" s="122">
        <v>0</v>
      </c>
      <c r="J9" s="122">
        <v>0</v>
      </c>
      <c r="K9" s="122">
        <v>0</v>
      </c>
    </row>
    <row r="10" spans="1:11" x14ac:dyDescent="0.25">
      <c r="A10" s="125"/>
      <c r="B10" s="121" t="s">
        <v>93</v>
      </c>
      <c r="C10" s="122">
        <v>601</v>
      </c>
      <c r="D10" s="123">
        <v>0</v>
      </c>
      <c r="E10" s="122">
        <v>309</v>
      </c>
      <c r="F10" s="122">
        <v>1</v>
      </c>
      <c r="G10" s="122">
        <v>4</v>
      </c>
      <c r="H10" s="122">
        <v>304</v>
      </c>
      <c r="I10" s="122">
        <v>1</v>
      </c>
      <c r="J10" s="122">
        <v>0</v>
      </c>
      <c r="K10" s="122">
        <v>0</v>
      </c>
    </row>
    <row r="11" spans="1:11" x14ac:dyDescent="0.25">
      <c r="A11" s="125"/>
      <c r="B11" s="121" t="s">
        <v>94</v>
      </c>
      <c r="C11" s="122">
        <v>422</v>
      </c>
      <c r="D11" s="123">
        <v>0.24</v>
      </c>
      <c r="E11" s="122">
        <v>142</v>
      </c>
      <c r="F11" s="122">
        <v>0</v>
      </c>
      <c r="G11" s="122">
        <v>1</v>
      </c>
      <c r="H11" s="122">
        <v>139</v>
      </c>
      <c r="I11" s="122">
        <v>0</v>
      </c>
      <c r="J11" s="122">
        <v>1</v>
      </c>
      <c r="K11" s="124">
        <v>0.1</v>
      </c>
    </row>
    <row r="12" spans="1:11" x14ac:dyDescent="0.25">
      <c r="A12" s="125"/>
      <c r="B12" s="121" t="s">
        <v>95</v>
      </c>
      <c r="C12" s="122">
        <v>5356</v>
      </c>
      <c r="D12" s="123">
        <v>0</v>
      </c>
      <c r="E12" s="122">
        <v>2267</v>
      </c>
      <c r="F12" s="122">
        <v>2</v>
      </c>
      <c r="G12" s="122">
        <v>1</v>
      </c>
      <c r="H12" s="122">
        <v>2262</v>
      </c>
      <c r="I12" s="122">
        <v>2</v>
      </c>
      <c r="J12" s="122">
        <v>0</v>
      </c>
      <c r="K12" s="122">
        <v>0</v>
      </c>
    </row>
    <row r="13" spans="1:11" x14ac:dyDescent="0.25">
      <c r="A13" s="125"/>
      <c r="B13" s="121" t="s">
        <v>86</v>
      </c>
      <c r="C13" s="122">
        <v>8970</v>
      </c>
      <c r="D13" s="123">
        <v>0</v>
      </c>
      <c r="E13" s="122">
        <v>6906</v>
      </c>
      <c r="F13" s="122">
        <v>1</v>
      </c>
      <c r="G13" s="122">
        <v>0</v>
      </c>
      <c r="H13" s="122">
        <v>6905</v>
      </c>
      <c r="I13" s="122">
        <v>1</v>
      </c>
      <c r="J13" s="122">
        <v>0</v>
      </c>
      <c r="K13" s="122">
        <v>0</v>
      </c>
    </row>
    <row r="14" spans="1:11" x14ac:dyDescent="0.25">
      <c r="A14" s="125"/>
      <c r="B14" s="121" t="s">
        <v>96</v>
      </c>
      <c r="C14" s="122">
        <v>2116</v>
      </c>
      <c r="D14" s="123">
        <v>0.14000000000000001</v>
      </c>
      <c r="E14" s="122">
        <v>686</v>
      </c>
      <c r="F14" s="122">
        <v>0</v>
      </c>
      <c r="G14" s="122">
        <v>10</v>
      </c>
      <c r="H14" s="122">
        <v>673</v>
      </c>
      <c r="I14" s="122">
        <v>0</v>
      </c>
      <c r="J14" s="122">
        <v>3</v>
      </c>
      <c r="K14" s="124">
        <v>0.3</v>
      </c>
    </row>
    <row r="15" spans="1:11" x14ac:dyDescent="0.25">
      <c r="A15" s="126"/>
      <c r="B15" s="121" t="s">
        <v>97</v>
      </c>
      <c r="C15" s="122">
        <v>2210</v>
      </c>
      <c r="D15" s="123">
        <v>0.05</v>
      </c>
      <c r="E15" s="122">
        <v>918</v>
      </c>
      <c r="F15" s="122">
        <v>0</v>
      </c>
      <c r="G15" s="122">
        <v>3</v>
      </c>
      <c r="H15" s="122">
        <v>914</v>
      </c>
      <c r="I15" s="122">
        <v>0</v>
      </c>
      <c r="J15" s="122">
        <v>1</v>
      </c>
      <c r="K15" s="124">
        <v>0.1</v>
      </c>
    </row>
    <row r="16" spans="1:11" x14ac:dyDescent="0.25">
      <c r="A16" s="127" t="s">
        <v>237</v>
      </c>
      <c r="B16" s="128"/>
      <c r="C16" s="129">
        <v>31426</v>
      </c>
      <c r="D16" s="130">
        <v>0.02</v>
      </c>
      <c r="E16" s="129">
        <v>18789</v>
      </c>
      <c r="F16" s="129">
        <v>4</v>
      </c>
      <c r="G16" s="129">
        <v>21</v>
      </c>
      <c r="H16" s="129">
        <v>18754</v>
      </c>
      <c r="I16" s="129">
        <v>4</v>
      </c>
      <c r="J16" s="129">
        <v>6</v>
      </c>
      <c r="K16" s="131">
        <v>0.6</v>
      </c>
    </row>
    <row r="17" spans="1:11" x14ac:dyDescent="0.25">
      <c r="A17" s="120" t="s">
        <v>238</v>
      </c>
      <c r="B17" s="121" t="s">
        <v>100</v>
      </c>
      <c r="C17" s="122">
        <v>1222</v>
      </c>
      <c r="D17" s="123">
        <v>0</v>
      </c>
      <c r="E17" s="122">
        <v>66</v>
      </c>
      <c r="F17" s="122">
        <v>0</v>
      </c>
      <c r="G17" s="122">
        <v>0</v>
      </c>
      <c r="H17" s="122">
        <v>66</v>
      </c>
      <c r="I17" s="122">
        <v>0</v>
      </c>
      <c r="J17" s="122">
        <v>0</v>
      </c>
      <c r="K17" s="122">
        <v>0</v>
      </c>
    </row>
    <row r="18" spans="1:11" x14ac:dyDescent="0.25">
      <c r="A18" s="125"/>
      <c r="B18" s="121" t="s">
        <v>239</v>
      </c>
      <c r="C18" s="122">
        <v>246</v>
      </c>
      <c r="D18" s="123">
        <v>0</v>
      </c>
      <c r="E18" s="122">
        <v>10</v>
      </c>
      <c r="F18" s="122">
        <v>0</v>
      </c>
      <c r="G18" s="122">
        <v>0</v>
      </c>
      <c r="H18" s="122">
        <v>10</v>
      </c>
      <c r="I18" s="122">
        <v>0</v>
      </c>
      <c r="J18" s="122">
        <v>0</v>
      </c>
      <c r="K18" s="122">
        <v>0</v>
      </c>
    </row>
    <row r="19" spans="1:11" x14ac:dyDescent="0.25">
      <c r="A19" s="125"/>
      <c r="B19" s="121" t="s">
        <v>106</v>
      </c>
      <c r="C19" s="122">
        <v>47</v>
      </c>
      <c r="D19" s="123">
        <v>0</v>
      </c>
      <c r="E19" s="122">
        <v>12</v>
      </c>
      <c r="F19" s="122">
        <v>0</v>
      </c>
      <c r="G19" s="122">
        <v>0</v>
      </c>
      <c r="H19" s="122">
        <v>12</v>
      </c>
      <c r="I19" s="122">
        <v>0</v>
      </c>
      <c r="J19" s="122">
        <v>0</v>
      </c>
      <c r="K19" s="122">
        <v>0</v>
      </c>
    </row>
    <row r="20" spans="1:11" x14ac:dyDescent="0.25">
      <c r="A20" s="125"/>
      <c r="B20" s="121" t="s">
        <v>107</v>
      </c>
      <c r="C20" s="122">
        <v>2917</v>
      </c>
      <c r="D20" s="123">
        <v>0</v>
      </c>
      <c r="E20" s="122">
        <v>161</v>
      </c>
      <c r="F20" s="122">
        <v>0</v>
      </c>
      <c r="G20" s="122">
        <v>0</v>
      </c>
      <c r="H20" s="122">
        <v>161</v>
      </c>
      <c r="I20" s="122">
        <v>0</v>
      </c>
      <c r="J20" s="122">
        <v>0</v>
      </c>
      <c r="K20" s="122">
        <v>0</v>
      </c>
    </row>
    <row r="21" spans="1:11" x14ac:dyDescent="0.25">
      <c r="A21" s="125"/>
      <c r="B21" s="121" t="s">
        <v>240</v>
      </c>
      <c r="C21" s="122">
        <v>3029</v>
      </c>
      <c r="D21" s="123">
        <v>0.03</v>
      </c>
      <c r="E21" s="122">
        <v>101</v>
      </c>
      <c r="F21" s="122">
        <v>0</v>
      </c>
      <c r="G21" s="122">
        <v>1</v>
      </c>
      <c r="H21" s="122">
        <v>99</v>
      </c>
      <c r="I21" s="122">
        <v>0</v>
      </c>
      <c r="J21" s="122">
        <v>1</v>
      </c>
      <c r="K21" s="124">
        <v>0.1</v>
      </c>
    </row>
    <row r="22" spans="1:11" x14ac:dyDescent="0.25">
      <c r="A22" s="125"/>
      <c r="B22" s="121" t="s">
        <v>109</v>
      </c>
      <c r="C22" s="122">
        <v>471</v>
      </c>
      <c r="D22" s="123">
        <v>0</v>
      </c>
      <c r="E22" s="122">
        <v>69</v>
      </c>
      <c r="F22" s="122">
        <v>0</v>
      </c>
      <c r="G22" s="122">
        <v>0</v>
      </c>
      <c r="H22" s="122">
        <v>69</v>
      </c>
      <c r="I22" s="122">
        <v>0</v>
      </c>
      <c r="J22" s="122">
        <v>0</v>
      </c>
      <c r="K22" s="122">
        <v>0</v>
      </c>
    </row>
    <row r="23" spans="1:11" x14ac:dyDescent="0.25">
      <c r="A23" s="125"/>
      <c r="B23" s="121" t="s">
        <v>241</v>
      </c>
      <c r="C23" s="122">
        <v>217</v>
      </c>
      <c r="D23" s="123">
        <v>0</v>
      </c>
      <c r="E23" s="122">
        <v>18</v>
      </c>
      <c r="F23" s="122">
        <v>0</v>
      </c>
      <c r="G23" s="122">
        <v>0</v>
      </c>
      <c r="H23" s="122">
        <v>18</v>
      </c>
      <c r="I23" s="122">
        <v>0</v>
      </c>
      <c r="J23" s="122">
        <v>0</v>
      </c>
      <c r="K23" s="122">
        <v>0</v>
      </c>
    </row>
    <row r="24" spans="1:11" x14ac:dyDescent="0.25">
      <c r="A24" s="125"/>
      <c r="B24" s="121" t="s">
        <v>111</v>
      </c>
      <c r="C24" s="122">
        <v>552</v>
      </c>
      <c r="D24" s="123">
        <v>0</v>
      </c>
      <c r="E24" s="122">
        <v>15</v>
      </c>
      <c r="F24" s="122">
        <v>0</v>
      </c>
      <c r="G24" s="122">
        <v>0</v>
      </c>
      <c r="H24" s="122">
        <v>15</v>
      </c>
      <c r="I24" s="122">
        <v>0</v>
      </c>
      <c r="J24" s="122">
        <v>0</v>
      </c>
      <c r="K24" s="122">
        <v>0</v>
      </c>
    </row>
    <row r="25" spans="1:11" x14ac:dyDescent="0.25">
      <c r="A25" s="125"/>
      <c r="B25" s="121" t="s">
        <v>242</v>
      </c>
      <c r="C25" s="122">
        <v>29</v>
      </c>
      <c r="D25" s="123">
        <v>0</v>
      </c>
      <c r="E25" s="122">
        <v>17</v>
      </c>
      <c r="F25" s="122">
        <v>0</v>
      </c>
      <c r="G25" s="122">
        <v>0</v>
      </c>
      <c r="H25" s="122">
        <v>17</v>
      </c>
      <c r="I25" s="122">
        <v>0</v>
      </c>
      <c r="J25" s="122">
        <v>0</v>
      </c>
      <c r="K25" s="122">
        <v>0</v>
      </c>
    </row>
    <row r="26" spans="1:11" x14ac:dyDescent="0.25">
      <c r="A26" s="125"/>
      <c r="B26" s="121" t="s">
        <v>243</v>
      </c>
      <c r="C26" s="122">
        <v>459</v>
      </c>
      <c r="D26" s="123">
        <v>0</v>
      </c>
      <c r="E26" s="122">
        <v>62</v>
      </c>
      <c r="F26" s="122">
        <v>0</v>
      </c>
      <c r="G26" s="122">
        <v>0</v>
      </c>
      <c r="H26" s="122">
        <v>62</v>
      </c>
      <c r="I26" s="122">
        <v>0</v>
      </c>
      <c r="J26" s="122">
        <v>0</v>
      </c>
      <c r="K26" s="122">
        <v>0</v>
      </c>
    </row>
    <row r="27" spans="1:11" x14ac:dyDescent="0.25">
      <c r="A27" s="125"/>
      <c r="B27" s="121" t="s">
        <v>118</v>
      </c>
      <c r="C27" s="122">
        <v>10</v>
      </c>
      <c r="D27" s="123">
        <v>0</v>
      </c>
      <c r="E27" s="122">
        <v>1</v>
      </c>
      <c r="F27" s="122">
        <v>0</v>
      </c>
      <c r="G27" s="122">
        <v>0</v>
      </c>
      <c r="H27" s="122">
        <v>1</v>
      </c>
      <c r="I27" s="122">
        <v>0</v>
      </c>
      <c r="J27" s="122">
        <v>0</v>
      </c>
      <c r="K27" s="122">
        <v>0</v>
      </c>
    </row>
    <row r="28" spans="1:11" x14ac:dyDescent="0.25">
      <c r="A28" s="125"/>
      <c r="B28" s="121" t="s">
        <v>244</v>
      </c>
      <c r="C28" s="122">
        <v>2</v>
      </c>
      <c r="D28" s="123">
        <v>0</v>
      </c>
      <c r="E28" s="122">
        <v>2</v>
      </c>
      <c r="F28" s="122">
        <v>0</v>
      </c>
      <c r="G28" s="122">
        <v>0</v>
      </c>
      <c r="H28" s="122">
        <v>2</v>
      </c>
      <c r="I28" s="122">
        <v>0</v>
      </c>
      <c r="J28" s="122">
        <v>0</v>
      </c>
      <c r="K28" s="122">
        <v>0</v>
      </c>
    </row>
    <row r="29" spans="1:11" x14ac:dyDescent="0.25">
      <c r="A29" s="126"/>
      <c r="B29" s="121" t="s">
        <v>120</v>
      </c>
      <c r="C29" s="122">
        <v>477</v>
      </c>
      <c r="D29" s="123">
        <v>0</v>
      </c>
      <c r="E29" s="122">
        <v>13</v>
      </c>
      <c r="F29" s="122">
        <v>0</v>
      </c>
      <c r="G29" s="122">
        <v>0</v>
      </c>
      <c r="H29" s="122">
        <v>13</v>
      </c>
      <c r="I29" s="122">
        <v>0</v>
      </c>
      <c r="J29" s="122">
        <v>0</v>
      </c>
      <c r="K29" s="122">
        <v>0</v>
      </c>
    </row>
    <row r="30" spans="1:11" x14ac:dyDescent="0.25">
      <c r="A30" s="127" t="s">
        <v>245</v>
      </c>
      <c r="B30" s="128"/>
      <c r="C30" s="129">
        <v>9678</v>
      </c>
      <c r="D30" s="130">
        <v>0.01</v>
      </c>
      <c r="E30" s="129">
        <v>547</v>
      </c>
      <c r="F30" s="129">
        <v>0</v>
      </c>
      <c r="G30" s="129">
        <v>1</v>
      </c>
      <c r="H30" s="129">
        <v>545</v>
      </c>
      <c r="I30" s="129">
        <v>0</v>
      </c>
      <c r="J30" s="129">
        <v>1</v>
      </c>
      <c r="K30" s="131">
        <v>0.1</v>
      </c>
    </row>
    <row r="31" spans="1:11" x14ac:dyDescent="0.25">
      <c r="A31" s="132" t="s">
        <v>246</v>
      </c>
      <c r="B31" s="133" t="s">
        <v>247</v>
      </c>
      <c r="C31" s="122">
        <v>3335</v>
      </c>
      <c r="D31" s="123">
        <v>7.83</v>
      </c>
      <c r="E31" s="122">
        <v>1411</v>
      </c>
      <c r="F31" s="122">
        <v>347</v>
      </c>
      <c r="G31" s="122">
        <v>292</v>
      </c>
      <c r="H31" s="122">
        <v>441</v>
      </c>
      <c r="I31" s="122">
        <v>348</v>
      </c>
      <c r="J31" s="122">
        <v>261</v>
      </c>
      <c r="K31" s="124">
        <v>26.1</v>
      </c>
    </row>
    <row r="32" spans="1:11" x14ac:dyDescent="0.25">
      <c r="A32" s="134"/>
      <c r="B32" s="133" t="s">
        <v>248</v>
      </c>
      <c r="C32" s="122">
        <v>3335</v>
      </c>
      <c r="D32" s="123">
        <v>5.61</v>
      </c>
      <c r="E32" s="122">
        <v>820</v>
      </c>
      <c r="F32" s="122">
        <v>20</v>
      </c>
      <c r="G32" s="122">
        <v>175</v>
      </c>
      <c r="H32" s="122">
        <v>435</v>
      </c>
      <c r="I32" s="122">
        <v>20</v>
      </c>
      <c r="J32" s="122">
        <v>187</v>
      </c>
      <c r="K32" s="124">
        <v>18.7</v>
      </c>
    </row>
    <row r="33" spans="1:11" x14ac:dyDescent="0.25">
      <c r="A33" s="127" t="s">
        <v>249</v>
      </c>
      <c r="B33" s="128"/>
      <c r="C33" s="129">
        <v>6670</v>
      </c>
      <c r="D33" s="130">
        <v>6.72</v>
      </c>
      <c r="E33" s="129">
        <v>2231</v>
      </c>
      <c r="F33" s="129">
        <v>367</v>
      </c>
      <c r="G33" s="129">
        <v>467</v>
      </c>
      <c r="H33" s="129">
        <v>876</v>
      </c>
      <c r="I33" s="129">
        <v>368</v>
      </c>
      <c r="J33" s="129">
        <v>448</v>
      </c>
      <c r="K33" s="131">
        <v>44.8</v>
      </c>
    </row>
    <row r="34" spans="1:11" x14ac:dyDescent="0.25">
      <c r="A34" s="120" t="s">
        <v>250</v>
      </c>
      <c r="B34" s="121" t="s">
        <v>251</v>
      </c>
      <c r="C34" s="122">
        <v>899</v>
      </c>
      <c r="D34" s="123">
        <v>0</v>
      </c>
      <c r="E34" s="122">
        <v>66</v>
      </c>
      <c r="F34" s="122">
        <v>0</v>
      </c>
      <c r="G34" s="122">
        <v>0</v>
      </c>
      <c r="H34" s="122">
        <v>66</v>
      </c>
      <c r="I34" s="122">
        <v>0</v>
      </c>
      <c r="J34" s="122">
        <v>0</v>
      </c>
      <c r="K34" s="122">
        <v>0</v>
      </c>
    </row>
    <row r="35" spans="1:11" x14ac:dyDescent="0.25">
      <c r="A35" s="125"/>
      <c r="B35" s="135" t="s">
        <v>252</v>
      </c>
      <c r="C35" s="136">
        <v>134</v>
      </c>
      <c r="D35" s="137">
        <v>0</v>
      </c>
      <c r="E35" s="136">
        <v>8</v>
      </c>
      <c r="F35" s="136">
        <v>0</v>
      </c>
      <c r="G35" s="136">
        <v>0</v>
      </c>
      <c r="H35" s="136">
        <v>8</v>
      </c>
      <c r="I35" s="136">
        <v>0</v>
      </c>
      <c r="J35" s="136">
        <v>0</v>
      </c>
      <c r="K35" s="136">
        <v>0</v>
      </c>
    </row>
    <row r="36" spans="1:11" x14ac:dyDescent="0.25">
      <c r="A36" s="125"/>
      <c r="B36" s="138" t="s">
        <v>253</v>
      </c>
      <c r="C36" s="139">
        <v>118</v>
      </c>
      <c r="D36" s="140">
        <v>0</v>
      </c>
      <c r="E36" s="139">
        <v>11</v>
      </c>
      <c r="F36" s="139">
        <v>0</v>
      </c>
      <c r="G36" s="139">
        <v>0</v>
      </c>
      <c r="H36" s="139">
        <v>11</v>
      </c>
      <c r="I36" s="139">
        <v>0</v>
      </c>
      <c r="J36" s="139">
        <v>0</v>
      </c>
      <c r="K36" s="139">
        <v>0</v>
      </c>
    </row>
    <row r="37" spans="1:11" x14ac:dyDescent="0.25">
      <c r="A37" s="126"/>
      <c r="B37" s="121" t="s">
        <v>254</v>
      </c>
      <c r="C37" s="122">
        <v>76</v>
      </c>
      <c r="D37" s="123">
        <v>0</v>
      </c>
      <c r="E37" s="122">
        <v>3</v>
      </c>
      <c r="F37" s="122">
        <v>0</v>
      </c>
      <c r="G37" s="122">
        <v>0</v>
      </c>
      <c r="H37" s="122">
        <v>3</v>
      </c>
      <c r="I37" s="122">
        <v>0</v>
      </c>
      <c r="J37" s="122">
        <v>0</v>
      </c>
      <c r="K37" s="122">
        <v>0</v>
      </c>
    </row>
    <row r="38" spans="1:11" x14ac:dyDescent="0.25">
      <c r="A38" s="127" t="s">
        <v>255</v>
      </c>
      <c r="B38" s="128"/>
      <c r="C38" s="129">
        <v>1227</v>
      </c>
      <c r="D38" s="130">
        <v>0</v>
      </c>
      <c r="E38" s="129">
        <v>88</v>
      </c>
      <c r="F38" s="129">
        <v>0</v>
      </c>
      <c r="G38" s="129">
        <v>0</v>
      </c>
      <c r="H38" s="129">
        <v>88</v>
      </c>
      <c r="I38" s="129">
        <v>0</v>
      </c>
      <c r="J38" s="129">
        <v>0</v>
      </c>
      <c r="K38" s="129">
        <v>0</v>
      </c>
    </row>
    <row r="39" spans="1:11" x14ac:dyDescent="0.25">
      <c r="A39" s="132" t="s">
        <v>256</v>
      </c>
      <c r="B39" s="133" t="s">
        <v>257</v>
      </c>
      <c r="C39" s="122">
        <v>20</v>
      </c>
      <c r="D39" s="123">
        <v>0</v>
      </c>
      <c r="E39" s="122">
        <v>1</v>
      </c>
      <c r="F39" s="122">
        <v>0</v>
      </c>
      <c r="G39" s="122">
        <v>0</v>
      </c>
      <c r="H39" s="122">
        <v>1</v>
      </c>
      <c r="I39" s="122">
        <v>0</v>
      </c>
      <c r="J39" s="122">
        <v>0</v>
      </c>
      <c r="K39" s="122">
        <v>0</v>
      </c>
    </row>
    <row r="40" spans="1:11" x14ac:dyDescent="0.25">
      <c r="A40" s="134"/>
      <c r="B40" s="133" t="s">
        <v>258</v>
      </c>
      <c r="C40" s="122">
        <v>0</v>
      </c>
      <c r="D40" s="123">
        <v>0</v>
      </c>
      <c r="E40" s="122">
        <v>1</v>
      </c>
      <c r="F40" s="122">
        <v>0</v>
      </c>
      <c r="G40" s="122">
        <v>0</v>
      </c>
      <c r="H40" s="122">
        <v>1</v>
      </c>
      <c r="I40" s="122">
        <v>0</v>
      </c>
      <c r="J40" s="122">
        <v>0</v>
      </c>
      <c r="K40" s="122">
        <v>0</v>
      </c>
    </row>
    <row r="41" spans="1:11" x14ac:dyDescent="0.25">
      <c r="A41" s="141" t="s">
        <v>58</v>
      </c>
      <c r="B41" s="142"/>
      <c r="C41" s="129">
        <v>20</v>
      </c>
      <c r="D41" s="130">
        <v>0</v>
      </c>
      <c r="E41" s="129">
        <v>2</v>
      </c>
      <c r="F41" s="129">
        <v>0</v>
      </c>
      <c r="G41" s="129">
        <v>0</v>
      </c>
      <c r="H41" s="129">
        <v>2</v>
      </c>
      <c r="I41" s="129">
        <v>0</v>
      </c>
      <c r="J41" s="129">
        <v>0</v>
      </c>
      <c r="K41" s="129">
        <v>0</v>
      </c>
    </row>
    <row r="42" spans="1:11" x14ac:dyDescent="0.25">
      <c r="A42" s="141" t="s">
        <v>49</v>
      </c>
      <c r="B42" s="142"/>
      <c r="C42" s="129">
        <v>49021</v>
      </c>
      <c r="D42" s="130">
        <v>0.93</v>
      </c>
      <c r="E42" s="129">
        <v>21657</v>
      </c>
      <c r="F42" s="129">
        <v>371</v>
      </c>
      <c r="G42" s="129">
        <v>489</v>
      </c>
      <c r="H42" s="129">
        <v>20265</v>
      </c>
      <c r="I42" s="129">
        <v>372</v>
      </c>
      <c r="J42" s="129">
        <v>455</v>
      </c>
      <c r="K42" s="131">
        <v>45.5</v>
      </c>
    </row>
  </sheetData>
  <mergeCells count="13">
    <mergeCell ref="A42:B42"/>
    <mergeCell ref="A31:A32"/>
    <mergeCell ref="A33:B33"/>
    <mergeCell ref="A34:A37"/>
    <mergeCell ref="A38:B38"/>
    <mergeCell ref="A39:A40"/>
    <mergeCell ref="A41:B41"/>
    <mergeCell ref="J1:K1"/>
    <mergeCell ref="A2:K2"/>
    <mergeCell ref="A4:A15"/>
    <mergeCell ref="A16:B16"/>
    <mergeCell ref="A17:A29"/>
    <mergeCell ref="A30:B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7AF9-DD60-40BD-B291-908861F1C4F9}">
  <dimension ref="A1:I72"/>
  <sheetViews>
    <sheetView workbookViewId="0">
      <selection activeCell="L16" sqref="L16"/>
    </sheetView>
  </sheetViews>
  <sheetFormatPr defaultRowHeight="15" x14ac:dyDescent="0.25"/>
  <cols>
    <col min="1" max="9" width="14" customWidth="1"/>
  </cols>
  <sheetData>
    <row r="1" spans="1:9" ht="15.75" x14ac:dyDescent="0.25">
      <c r="A1" s="143" t="s">
        <v>212</v>
      </c>
      <c r="B1" s="143"/>
      <c r="C1" s="143"/>
      <c r="D1" s="143"/>
      <c r="E1" s="143"/>
      <c r="F1" s="143"/>
      <c r="G1" s="143"/>
      <c r="H1" s="143"/>
      <c r="I1" s="143"/>
    </row>
    <row r="2" spans="1:9" ht="15.75" x14ac:dyDescent="0.25">
      <c r="A2" s="143" t="s">
        <v>72</v>
      </c>
      <c r="B2" s="143"/>
      <c r="C2" s="143"/>
      <c r="D2" s="143"/>
      <c r="E2" s="143"/>
      <c r="F2" s="143"/>
      <c r="G2" s="143"/>
      <c r="H2" s="143"/>
      <c r="I2" s="143"/>
    </row>
    <row r="3" spans="1:9" ht="15.75" x14ac:dyDescent="0.25">
      <c r="A3" s="143" t="s">
        <v>259</v>
      </c>
      <c r="B3" s="143"/>
      <c r="C3" s="143"/>
      <c r="D3" s="143"/>
      <c r="E3" s="143"/>
      <c r="F3" s="143"/>
      <c r="G3" s="143"/>
      <c r="H3" s="143"/>
      <c r="I3" s="143"/>
    </row>
    <row r="4" spans="1:9" ht="16.5" thickBot="1" x14ac:dyDescent="0.3">
      <c r="A4" s="144"/>
      <c r="B4" s="144"/>
      <c r="C4" s="145"/>
      <c r="D4" s="145"/>
      <c r="E4" s="146"/>
      <c r="F4" s="147" t="s">
        <v>260</v>
      </c>
      <c r="G4" s="147"/>
      <c r="H4" s="148" t="s">
        <v>261</v>
      </c>
      <c r="I4" s="148"/>
    </row>
    <row r="5" spans="1:9" ht="47.25" x14ac:dyDescent="0.25">
      <c r="A5" s="149" t="s">
        <v>262</v>
      </c>
      <c r="B5" s="150" t="s">
        <v>78</v>
      </c>
      <c r="C5" s="151" t="s">
        <v>263</v>
      </c>
      <c r="D5" s="152" t="s">
        <v>264</v>
      </c>
      <c r="E5" s="152"/>
      <c r="F5" s="152" t="s">
        <v>265</v>
      </c>
      <c r="G5" s="152"/>
      <c r="H5" s="151" t="s">
        <v>266</v>
      </c>
      <c r="I5" s="153" t="s">
        <v>267</v>
      </c>
    </row>
    <row r="6" spans="1:9" ht="15.75" x14ac:dyDescent="0.25">
      <c r="A6" s="154"/>
      <c r="B6" s="155"/>
      <c r="C6" s="156" t="s">
        <v>83</v>
      </c>
      <c r="D6" s="156" t="s">
        <v>83</v>
      </c>
      <c r="E6" s="157" t="s">
        <v>84</v>
      </c>
      <c r="F6" s="156" t="s">
        <v>83</v>
      </c>
      <c r="G6" s="157" t="s">
        <v>84</v>
      </c>
      <c r="H6" s="156" t="s">
        <v>83</v>
      </c>
      <c r="I6" s="158" t="s">
        <v>83</v>
      </c>
    </row>
    <row r="7" spans="1:9" ht="15.75" x14ac:dyDescent="0.25">
      <c r="A7" s="159">
        <v>1</v>
      </c>
      <c r="B7" s="160" t="s">
        <v>86</v>
      </c>
      <c r="C7" s="161">
        <v>25182</v>
      </c>
      <c r="D7" s="161">
        <v>14443</v>
      </c>
      <c r="E7" s="162">
        <v>20428.009999999998</v>
      </c>
      <c r="F7" s="161">
        <v>13833</v>
      </c>
      <c r="G7" s="162">
        <v>20309.759999999998</v>
      </c>
      <c r="H7" s="161">
        <v>2568</v>
      </c>
      <c r="I7" s="162">
        <v>8171</v>
      </c>
    </row>
    <row r="8" spans="1:9" x14ac:dyDescent="0.25">
      <c r="A8" s="159">
        <v>2</v>
      </c>
      <c r="B8" s="163" t="s">
        <v>87</v>
      </c>
      <c r="C8" s="161">
        <v>6227</v>
      </c>
      <c r="D8" s="161">
        <v>3471</v>
      </c>
      <c r="E8" s="162">
        <v>6616</v>
      </c>
      <c r="F8" s="161">
        <v>3206</v>
      </c>
      <c r="G8" s="162">
        <v>5616</v>
      </c>
      <c r="H8" s="161">
        <v>789</v>
      </c>
      <c r="I8" s="162">
        <v>1967</v>
      </c>
    </row>
    <row r="9" spans="1:9" x14ac:dyDescent="0.25">
      <c r="A9" s="159">
        <v>3</v>
      </c>
      <c r="B9" s="163" t="s">
        <v>88</v>
      </c>
      <c r="C9" s="161">
        <v>942</v>
      </c>
      <c r="D9" s="161">
        <v>466</v>
      </c>
      <c r="E9" s="162">
        <v>9.44</v>
      </c>
      <c r="F9" s="161">
        <v>338</v>
      </c>
      <c r="G9" s="162">
        <v>6.63</v>
      </c>
      <c r="H9" s="161">
        <v>196</v>
      </c>
      <c r="I9" s="162">
        <v>280</v>
      </c>
    </row>
    <row r="10" spans="1:9" x14ac:dyDescent="0.25">
      <c r="A10" s="159">
        <v>4</v>
      </c>
      <c r="B10" s="163" t="s">
        <v>89</v>
      </c>
      <c r="C10" s="161">
        <v>132</v>
      </c>
      <c r="D10" s="161">
        <v>48</v>
      </c>
      <c r="E10" s="162">
        <v>111</v>
      </c>
      <c r="F10" s="161">
        <v>84</v>
      </c>
      <c r="G10" s="162">
        <v>176</v>
      </c>
      <c r="H10" s="161">
        <v>28</v>
      </c>
      <c r="I10" s="162">
        <v>105</v>
      </c>
    </row>
    <row r="11" spans="1:9" x14ac:dyDescent="0.25">
      <c r="A11" s="159">
        <v>5</v>
      </c>
      <c r="B11" s="163" t="s">
        <v>90</v>
      </c>
      <c r="C11" s="161">
        <v>785</v>
      </c>
      <c r="D11" s="161">
        <v>440</v>
      </c>
      <c r="E11" s="162">
        <v>675</v>
      </c>
      <c r="F11" s="161">
        <v>311</v>
      </c>
      <c r="G11" s="162">
        <v>608</v>
      </c>
      <c r="H11" s="161">
        <v>123</v>
      </c>
      <c r="I11" s="162">
        <v>221</v>
      </c>
    </row>
    <row r="12" spans="1:9" x14ac:dyDescent="0.25">
      <c r="A12" s="159">
        <v>6</v>
      </c>
      <c r="B12" s="163" t="s">
        <v>91</v>
      </c>
      <c r="C12" s="161">
        <v>2446</v>
      </c>
      <c r="D12" s="161">
        <v>801</v>
      </c>
      <c r="E12" s="162">
        <v>849</v>
      </c>
      <c r="F12" s="161">
        <v>559</v>
      </c>
      <c r="G12" s="162">
        <v>478</v>
      </c>
      <c r="H12" s="161">
        <v>960</v>
      </c>
      <c r="I12" s="162">
        <v>147</v>
      </c>
    </row>
    <row r="13" spans="1:9" x14ac:dyDescent="0.25">
      <c r="A13" s="159">
        <v>7</v>
      </c>
      <c r="B13" s="163" t="s">
        <v>92</v>
      </c>
      <c r="C13" s="161">
        <v>263</v>
      </c>
      <c r="D13" s="161">
        <v>81</v>
      </c>
      <c r="E13" s="162">
        <v>179</v>
      </c>
      <c r="F13" s="161">
        <v>36</v>
      </c>
      <c r="G13" s="162">
        <v>49</v>
      </c>
      <c r="H13" s="161">
        <v>47</v>
      </c>
      <c r="I13" s="162">
        <v>135</v>
      </c>
    </row>
    <row r="14" spans="1:9" x14ac:dyDescent="0.25">
      <c r="A14" s="159">
        <v>8</v>
      </c>
      <c r="B14" s="163" t="s">
        <v>93</v>
      </c>
      <c r="C14" s="161">
        <v>193</v>
      </c>
      <c r="D14" s="161">
        <v>79</v>
      </c>
      <c r="E14" s="162">
        <v>135.77000000000001</v>
      </c>
      <c r="F14" s="161">
        <v>79</v>
      </c>
      <c r="G14" s="162">
        <v>135.79</v>
      </c>
      <c r="H14" s="161">
        <v>12</v>
      </c>
      <c r="I14" s="162">
        <v>102</v>
      </c>
    </row>
    <row r="15" spans="1:9" x14ac:dyDescent="0.25">
      <c r="A15" s="159">
        <v>9</v>
      </c>
      <c r="B15" s="163" t="s">
        <v>94</v>
      </c>
      <c r="C15" s="161">
        <v>285</v>
      </c>
      <c r="D15" s="161">
        <v>111</v>
      </c>
      <c r="E15" s="162">
        <v>230</v>
      </c>
      <c r="F15" s="161">
        <v>87</v>
      </c>
      <c r="G15" s="162">
        <v>177</v>
      </c>
      <c r="H15" s="161">
        <v>76</v>
      </c>
      <c r="I15" s="162">
        <v>98</v>
      </c>
    </row>
    <row r="16" spans="1:9" x14ac:dyDescent="0.25">
      <c r="A16" s="159">
        <v>10</v>
      </c>
      <c r="B16" s="163" t="s">
        <v>95</v>
      </c>
      <c r="C16" s="161">
        <v>8760</v>
      </c>
      <c r="D16" s="161">
        <v>4980</v>
      </c>
      <c r="E16" s="162">
        <v>9565</v>
      </c>
      <c r="F16" s="161">
        <v>4162</v>
      </c>
      <c r="G16" s="162">
        <v>7443</v>
      </c>
      <c r="H16" s="161">
        <v>841</v>
      </c>
      <c r="I16" s="162">
        <v>2939</v>
      </c>
    </row>
    <row r="17" spans="1:9" x14ac:dyDescent="0.25">
      <c r="A17" s="159">
        <v>11</v>
      </c>
      <c r="B17" s="163" t="s">
        <v>96</v>
      </c>
      <c r="C17" s="161">
        <v>1032</v>
      </c>
      <c r="D17" s="161">
        <v>426</v>
      </c>
      <c r="E17" s="162">
        <v>843</v>
      </c>
      <c r="F17" s="161">
        <v>207</v>
      </c>
      <c r="G17" s="162">
        <v>396</v>
      </c>
      <c r="H17" s="161">
        <v>247</v>
      </c>
      <c r="I17" s="162">
        <v>359</v>
      </c>
    </row>
    <row r="18" spans="1:9" x14ac:dyDescent="0.25">
      <c r="A18" s="159">
        <v>12</v>
      </c>
      <c r="B18" s="163" t="s">
        <v>97</v>
      </c>
      <c r="C18" s="161">
        <v>948</v>
      </c>
      <c r="D18" s="161">
        <v>457</v>
      </c>
      <c r="E18" s="162">
        <v>744</v>
      </c>
      <c r="F18" s="161">
        <v>309</v>
      </c>
      <c r="G18" s="162">
        <v>707</v>
      </c>
      <c r="H18" s="161">
        <v>173</v>
      </c>
      <c r="I18" s="162">
        <v>318</v>
      </c>
    </row>
    <row r="19" spans="1:9" ht="15.75" x14ac:dyDescent="0.25">
      <c r="A19" s="164"/>
      <c r="B19" s="160" t="s">
        <v>98</v>
      </c>
      <c r="C19" s="165">
        <f t="shared" ref="C19:I19" si="0">SUM(C7:C18)</f>
        <v>47195</v>
      </c>
      <c r="D19" s="165">
        <f t="shared" si="0"/>
        <v>25803</v>
      </c>
      <c r="E19" s="166">
        <f t="shared" si="0"/>
        <v>40385.22</v>
      </c>
      <c r="F19" s="165">
        <f t="shared" si="0"/>
        <v>23211</v>
      </c>
      <c r="G19" s="166">
        <f t="shared" si="0"/>
        <v>36102.18</v>
      </c>
      <c r="H19" s="165">
        <f t="shared" si="0"/>
        <v>6060</v>
      </c>
      <c r="I19" s="166">
        <f t="shared" si="0"/>
        <v>14842</v>
      </c>
    </row>
    <row r="20" spans="1:9" ht="15.75" x14ac:dyDescent="0.25">
      <c r="A20" s="164"/>
      <c r="B20" s="167" t="s">
        <v>99</v>
      </c>
      <c r="C20" s="168"/>
      <c r="D20" s="168"/>
      <c r="E20" s="169"/>
      <c r="F20" s="168"/>
      <c r="G20" s="169"/>
      <c r="H20" s="168"/>
      <c r="I20" s="169"/>
    </row>
    <row r="21" spans="1:9" x14ac:dyDescent="0.25">
      <c r="A21" s="159">
        <v>13</v>
      </c>
      <c r="B21" s="163" t="s">
        <v>100</v>
      </c>
      <c r="C21" s="161">
        <v>0</v>
      </c>
      <c r="D21" s="161">
        <v>0</v>
      </c>
      <c r="E21" s="162">
        <v>0</v>
      </c>
      <c r="F21" s="161">
        <v>0</v>
      </c>
      <c r="G21" s="162">
        <v>0</v>
      </c>
      <c r="H21" s="161">
        <v>0</v>
      </c>
      <c r="I21" s="162">
        <v>0</v>
      </c>
    </row>
    <row r="22" spans="1:9" x14ac:dyDescent="0.25">
      <c r="A22" s="159">
        <v>14</v>
      </c>
      <c r="B22" s="163" t="s">
        <v>101</v>
      </c>
      <c r="C22" s="161">
        <v>0</v>
      </c>
      <c r="D22" s="161">
        <v>0</v>
      </c>
      <c r="E22" s="162">
        <v>0</v>
      </c>
      <c r="F22" s="161">
        <v>0</v>
      </c>
      <c r="G22" s="162">
        <v>0</v>
      </c>
      <c r="H22" s="161">
        <v>0</v>
      </c>
      <c r="I22" s="162">
        <v>0</v>
      </c>
    </row>
    <row r="23" spans="1:9" x14ac:dyDescent="0.25">
      <c r="A23" s="159">
        <v>15</v>
      </c>
      <c r="B23" s="163" t="s">
        <v>102</v>
      </c>
      <c r="C23" s="161">
        <v>0</v>
      </c>
      <c r="D23" s="161">
        <v>0</v>
      </c>
      <c r="E23" s="162">
        <v>0</v>
      </c>
      <c r="F23" s="161">
        <v>0</v>
      </c>
      <c r="G23" s="162">
        <v>0</v>
      </c>
      <c r="H23" s="161">
        <v>0</v>
      </c>
      <c r="I23" s="162">
        <v>0</v>
      </c>
    </row>
    <row r="24" spans="1:9" x14ac:dyDescent="0.25">
      <c r="A24" s="159">
        <v>16</v>
      </c>
      <c r="B24" s="163" t="s">
        <v>103</v>
      </c>
      <c r="C24" s="161">
        <v>0</v>
      </c>
      <c r="D24" s="161">
        <v>0</v>
      </c>
      <c r="E24" s="162">
        <v>0</v>
      </c>
      <c r="F24" s="161">
        <v>0</v>
      </c>
      <c r="G24" s="162">
        <v>0</v>
      </c>
      <c r="H24" s="161">
        <v>0</v>
      </c>
      <c r="I24" s="162">
        <v>0</v>
      </c>
    </row>
    <row r="25" spans="1:9" x14ac:dyDescent="0.25">
      <c r="A25" s="159">
        <v>17</v>
      </c>
      <c r="B25" s="163" t="s">
        <v>104</v>
      </c>
      <c r="C25" s="161">
        <v>0</v>
      </c>
      <c r="D25" s="161">
        <v>0</v>
      </c>
      <c r="E25" s="162">
        <v>0</v>
      </c>
      <c r="F25" s="161">
        <v>0</v>
      </c>
      <c r="G25" s="162">
        <v>0</v>
      </c>
      <c r="H25" s="161">
        <v>0</v>
      </c>
      <c r="I25" s="162">
        <v>0</v>
      </c>
    </row>
    <row r="26" spans="1:9" x14ac:dyDescent="0.25">
      <c r="A26" s="159">
        <v>18</v>
      </c>
      <c r="B26" s="163" t="s">
        <v>105</v>
      </c>
      <c r="C26" s="161">
        <v>0</v>
      </c>
      <c r="D26" s="161">
        <v>0</v>
      </c>
      <c r="E26" s="162">
        <v>0</v>
      </c>
      <c r="F26" s="161">
        <v>0</v>
      </c>
      <c r="G26" s="162">
        <v>0</v>
      </c>
      <c r="H26" s="161">
        <v>0</v>
      </c>
      <c r="I26" s="162">
        <v>0</v>
      </c>
    </row>
    <row r="27" spans="1:9" x14ac:dyDescent="0.25">
      <c r="A27" s="159">
        <v>19</v>
      </c>
      <c r="B27" s="163" t="s">
        <v>106</v>
      </c>
      <c r="C27" s="161">
        <v>0</v>
      </c>
      <c r="D27" s="161">
        <v>0</v>
      </c>
      <c r="E27" s="162">
        <v>0</v>
      </c>
      <c r="F27" s="161">
        <v>0</v>
      </c>
      <c r="G27" s="162">
        <v>0</v>
      </c>
      <c r="H27" s="161">
        <v>0</v>
      </c>
      <c r="I27" s="162">
        <v>0</v>
      </c>
    </row>
    <row r="28" spans="1:9" x14ac:dyDescent="0.25">
      <c r="A28" s="159">
        <v>20</v>
      </c>
      <c r="B28" s="163" t="s">
        <v>107</v>
      </c>
      <c r="C28" s="161">
        <v>15</v>
      </c>
      <c r="D28" s="161">
        <v>12</v>
      </c>
      <c r="E28" s="162">
        <v>29.77</v>
      </c>
      <c r="F28" s="161">
        <v>10</v>
      </c>
      <c r="G28" s="162">
        <v>26.3</v>
      </c>
      <c r="H28" s="161">
        <v>0</v>
      </c>
      <c r="I28" s="162">
        <v>3</v>
      </c>
    </row>
    <row r="29" spans="1:9" x14ac:dyDescent="0.25">
      <c r="A29" s="159">
        <v>21</v>
      </c>
      <c r="B29" s="163" t="s">
        <v>108</v>
      </c>
      <c r="C29" s="161">
        <v>0</v>
      </c>
      <c r="D29" s="161">
        <v>0</v>
      </c>
      <c r="E29" s="162">
        <v>0</v>
      </c>
      <c r="F29" s="161">
        <v>0</v>
      </c>
      <c r="G29" s="162">
        <v>0</v>
      </c>
      <c r="H29" s="161">
        <v>0</v>
      </c>
      <c r="I29" s="162">
        <v>0</v>
      </c>
    </row>
    <row r="30" spans="1:9" x14ac:dyDescent="0.25">
      <c r="A30" s="159">
        <v>22</v>
      </c>
      <c r="B30" s="163" t="s">
        <v>109</v>
      </c>
      <c r="C30" s="161">
        <v>4</v>
      </c>
      <c r="D30" s="161">
        <v>4</v>
      </c>
      <c r="E30" s="162">
        <v>13.96</v>
      </c>
      <c r="F30" s="161">
        <v>4</v>
      </c>
      <c r="G30" s="162">
        <v>13.96</v>
      </c>
      <c r="H30" s="161">
        <v>0</v>
      </c>
      <c r="I30" s="162">
        <v>0</v>
      </c>
    </row>
    <row r="31" spans="1:9" x14ac:dyDescent="0.25">
      <c r="A31" s="159">
        <v>23</v>
      </c>
      <c r="B31" s="163" t="s">
        <v>110</v>
      </c>
      <c r="C31" s="161">
        <v>0</v>
      </c>
      <c r="D31" s="161">
        <v>0</v>
      </c>
      <c r="E31" s="162">
        <v>0</v>
      </c>
      <c r="F31" s="161">
        <v>0</v>
      </c>
      <c r="G31" s="162">
        <v>0</v>
      </c>
      <c r="H31" s="161">
        <v>0</v>
      </c>
      <c r="I31" s="162">
        <v>0</v>
      </c>
    </row>
    <row r="32" spans="1:9" x14ac:dyDescent="0.25">
      <c r="A32" s="159">
        <v>24</v>
      </c>
      <c r="B32" s="163" t="s">
        <v>111</v>
      </c>
      <c r="C32" s="161">
        <v>0</v>
      </c>
      <c r="D32" s="161">
        <v>0</v>
      </c>
      <c r="E32" s="162">
        <v>0</v>
      </c>
      <c r="F32" s="161">
        <v>0</v>
      </c>
      <c r="G32" s="162">
        <v>0</v>
      </c>
      <c r="H32" s="161">
        <v>0</v>
      </c>
      <c r="I32" s="162">
        <v>0</v>
      </c>
    </row>
    <row r="33" spans="1:9" x14ac:dyDescent="0.25">
      <c r="A33" s="159">
        <v>25</v>
      </c>
      <c r="B33" s="163" t="s">
        <v>112</v>
      </c>
      <c r="C33" s="161">
        <v>0</v>
      </c>
      <c r="D33" s="161">
        <v>0</v>
      </c>
      <c r="E33" s="162">
        <v>0</v>
      </c>
      <c r="F33" s="161">
        <v>0</v>
      </c>
      <c r="G33" s="162">
        <v>0</v>
      </c>
      <c r="H33" s="161">
        <v>0</v>
      </c>
      <c r="I33" s="162">
        <v>0</v>
      </c>
    </row>
    <row r="34" spans="1:9" x14ac:dyDescent="0.25">
      <c r="A34" s="159">
        <v>26</v>
      </c>
      <c r="B34" s="163" t="s">
        <v>113</v>
      </c>
      <c r="C34" s="161">
        <v>0</v>
      </c>
      <c r="D34" s="161">
        <v>0</v>
      </c>
      <c r="E34" s="162">
        <v>0</v>
      </c>
      <c r="F34" s="161">
        <v>0</v>
      </c>
      <c r="G34" s="162">
        <v>0</v>
      </c>
      <c r="H34" s="161">
        <v>0</v>
      </c>
      <c r="I34" s="162">
        <v>0</v>
      </c>
    </row>
    <row r="35" spans="1:9" x14ac:dyDescent="0.25">
      <c r="A35" s="159">
        <v>27</v>
      </c>
      <c r="B35" s="163" t="s">
        <v>114</v>
      </c>
      <c r="C35" s="161">
        <v>0</v>
      </c>
      <c r="D35" s="161">
        <v>0</v>
      </c>
      <c r="E35" s="162">
        <v>0</v>
      </c>
      <c r="F35" s="161">
        <v>0</v>
      </c>
      <c r="G35" s="162">
        <v>0</v>
      </c>
      <c r="H35" s="161">
        <v>0</v>
      </c>
      <c r="I35" s="162">
        <v>0</v>
      </c>
    </row>
    <row r="36" spans="1:9" x14ac:dyDescent="0.25">
      <c r="A36" s="159">
        <v>28</v>
      </c>
      <c r="B36" s="163" t="s">
        <v>115</v>
      </c>
      <c r="C36" s="161">
        <v>0</v>
      </c>
      <c r="D36" s="161">
        <v>0</v>
      </c>
      <c r="E36" s="162">
        <v>0</v>
      </c>
      <c r="F36" s="161">
        <v>0</v>
      </c>
      <c r="G36" s="162">
        <v>0</v>
      </c>
      <c r="H36" s="161">
        <v>0</v>
      </c>
      <c r="I36" s="162">
        <v>0</v>
      </c>
    </row>
    <row r="37" spans="1:9" x14ac:dyDescent="0.25">
      <c r="A37" s="159">
        <v>29</v>
      </c>
      <c r="B37" s="163" t="s">
        <v>116</v>
      </c>
      <c r="C37" s="161">
        <v>0</v>
      </c>
      <c r="D37" s="161">
        <v>0</v>
      </c>
      <c r="E37" s="162">
        <v>0</v>
      </c>
      <c r="F37" s="161">
        <v>0</v>
      </c>
      <c r="G37" s="162">
        <v>0</v>
      </c>
      <c r="H37" s="161">
        <v>0</v>
      </c>
      <c r="I37" s="162">
        <v>0</v>
      </c>
    </row>
    <row r="38" spans="1:9" x14ac:dyDescent="0.25">
      <c r="A38" s="159">
        <v>30</v>
      </c>
      <c r="B38" s="163" t="s">
        <v>117</v>
      </c>
      <c r="C38" s="161">
        <v>0</v>
      </c>
      <c r="D38" s="161">
        <v>0</v>
      </c>
      <c r="E38" s="162">
        <v>0</v>
      </c>
      <c r="F38" s="161">
        <v>0</v>
      </c>
      <c r="G38" s="162">
        <v>0</v>
      </c>
      <c r="H38" s="161">
        <v>0</v>
      </c>
      <c r="I38" s="162">
        <v>0</v>
      </c>
    </row>
    <row r="39" spans="1:9" x14ac:dyDescent="0.25">
      <c r="A39" s="159">
        <v>31</v>
      </c>
      <c r="B39" s="163" t="s">
        <v>118</v>
      </c>
      <c r="C39" s="161">
        <v>0</v>
      </c>
      <c r="D39" s="161">
        <v>0</v>
      </c>
      <c r="E39" s="162">
        <v>0</v>
      </c>
      <c r="F39" s="161">
        <v>0</v>
      </c>
      <c r="G39" s="162">
        <v>0</v>
      </c>
      <c r="H39" s="161">
        <v>0</v>
      </c>
      <c r="I39" s="162">
        <v>0</v>
      </c>
    </row>
    <row r="40" spans="1:9" x14ac:dyDescent="0.25">
      <c r="A40" s="159">
        <v>32</v>
      </c>
      <c r="B40" s="163" t="s">
        <v>119</v>
      </c>
      <c r="C40" s="161">
        <v>0</v>
      </c>
      <c r="D40" s="161">
        <v>0</v>
      </c>
      <c r="E40" s="162">
        <v>0</v>
      </c>
      <c r="F40" s="161">
        <v>0</v>
      </c>
      <c r="G40" s="162">
        <v>0</v>
      </c>
      <c r="H40" s="161">
        <v>0</v>
      </c>
      <c r="I40" s="162">
        <v>0</v>
      </c>
    </row>
    <row r="41" spans="1:9" x14ac:dyDescent="0.25">
      <c r="A41" s="159">
        <v>33</v>
      </c>
      <c r="B41" s="163" t="s">
        <v>120</v>
      </c>
      <c r="C41" s="161">
        <v>0</v>
      </c>
      <c r="D41" s="161">
        <v>0</v>
      </c>
      <c r="E41" s="162">
        <v>0</v>
      </c>
      <c r="F41" s="161">
        <v>0</v>
      </c>
      <c r="G41" s="162">
        <v>0</v>
      </c>
      <c r="H41" s="161">
        <v>0</v>
      </c>
      <c r="I41" s="162">
        <v>0</v>
      </c>
    </row>
    <row r="42" spans="1:9" x14ac:dyDescent="0.25">
      <c r="A42" s="159">
        <v>34</v>
      </c>
      <c r="B42" s="163" t="s">
        <v>121</v>
      </c>
      <c r="C42" s="161">
        <v>0</v>
      </c>
      <c r="D42" s="161">
        <v>0</v>
      </c>
      <c r="E42" s="162">
        <v>0</v>
      </c>
      <c r="F42" s="161">
        <v>0</v>
      </c>
      <c r="G42" s="162">
        <v>0</v>
      </c>
      <c r="H42" s="161">
        <v>0</v>
      </c>
      <c r="I42" s="162">
        <v>0</v>
      </c>
    </row>
    <row r="43" spans="1:9" x14ac:dyDescent="0.25">
      <c r="A43" s="159">
        <v>35</v>
      </c>
      <c r="B43" s="163" t="s">
        <v>122</v>
      </c>
      <c r="C43" s="161">
        <v>0</v>
      </c>
      <c r="D43" s="161">
        <v>0</v>
      </c>
      <c r="E43" s="162">
        <v>0</v>
      </c>
      <c r="F43" s="161">
        <v>0</v>
      </c>
      <c r="G43" s="162">
        <v>0</v>
      </c>
      <c r="H43" s="161">
        <v>0</v>
      </c>
      <c r="I43" s="162">
        <v>0</v>
      </c>
    </row>
    <row r="44" spans="1:9" x14ac:dyDescent="0.25">
      <c r="A44" s="159">
        <v>36</v>
      </c>
      <c r="B44" s="163" t="s">
        <v>123</v>
      </c>
      <c r="C44" s="161">
        <v>0</v>
      </c>
      <c r="D44" s="161">
        <v>0</v>
      </c>
      <c r="E44" s="162">
        <v>0</v>
      </c>
      <c r="F44" s="161">
        <v>0</v>
      </c>
      <c r="G44" s="162">
        <v>0</v>
      </c>
      <c r="H44" s="161">
        <v>0</v>
      </c>
      <c r="I44" s="162">
        <v>0</v>
      </c>
    </row>
    <row r="45" spans="1:9" x14ac:dyDescent="0.25">
      <c r="A45" s="159">
        <v>37</v>
      </c>
      <c r="B45" s="163" t="s">
        <v>124</v>
      </c>
      <c r="C45" s="161">
        <v>0</v>
      </c>
      <c r="D45" s="161">
        <v>0</v>
      </c>
      <c r="E45" s="162">
        <v>0</v>
      </c>
      <c r="F45" s="161">
        <v>0</v>
      </c>
      <c r="G45" s="162">
        <v>0</v>
      </c>
      <c r="H45" s="161">
        <v>0</v>
      </c>
      <c r="I45" s="162">
        <v>0</v>
      </c>
    </row>
    <row r="46" spans="1:9" ht="15.75" x14ac:dyDescent="0.25">
      <c r="A46" s="164"/>
      <c r="B46" s="160" t="s">
        <v>125</v>
      </c>
      <c r="C46" s="165">
        <f t="shared" ref="C46:I46" si="1">SUM(C20:C45)</f>
        <v>19</v>
      </c>
      <c r="D46" s="165">
        <f t="shared" si="1"/>
        <v>16</v>
      </c>
      <c r="E46" s="166">
        <f t="shared" si="1"/>
        <v>43.730000000000004</v>
      </c>
      <c r="F46" s="165">
        <f t="shared" si="1"/>
        <v>14</v>
      </c>
      <c r="G46" s="166">
        <f t="shared" si="1"/>
        <v>40.260000000000005</v>
      </c>
      <c r="H46" s="165">
        <f t="shared" si="1"/>
        <v>0</v>
      </c>
      <c r="I46" s="166">
        <f t="shared" si="1"/>
        <v>3</v>
      </c>
    </row>
    <row r="47" spans="1:9" ht="15.75" x14ac:dyDescent="0.25">
      <c r="A47" s="164"/>
      <c r="B47" s="160" t="s">
        <v>126</v>
      </c>
      <c r="C47" s="165">
        <f t="shared" ref="C47:I47" si="2">SUM(C19,C46)</f>
        <v>47214</v>
      </c>
      <c r="D47" s="165">
        <f t="shared" si="2"/>
        <v>25819</v>
      </c>
      <c r="E47" s="166">
        <f t="shared" si="2"/>
        <v>40428.950000000004</v>
      </c>
      <c r="F47" s="165">
        <f t="shared" si="2"/>
        <v>23225</v>
      </c>
      <c r="G47" s="166">
        <f t="shared" si="2"/>
        <v>36142.44</v>
      </c>
      <c r="H47" s="165">
        <f t="shared" si="2"/>
        <v>6060</v>
      </c>
      <c r="I47" s="166">
        <f t="shared" si="2"/>
        <v>14845</v>
      </c>
    </row>
    <row r="48" spans="1:9" ht="15.75" x14ac:dyDescent="0.25">
      <c r="A48" s="164"/>
      <c r="B48" s="167" t="s">
        <v>127</v>
      </c>
      <c r="C48" s="168"/>
      <c r="D48" s="168"/>
      <c r="E48" s="169"/>
      <c r="F48" s="168"/>
      <c r="G48" s="169"/>
      <c r="H48" s="168"/>
      <c r="I48" s="169"/>
    </row>
    <row r="49" spans="1:9" x14ac:dyDescent="0.25">
      <c r="A49" s="159">
        <v>38</v>
      </c>
      <c r="B49" s="163" t="s">
        <v>128</v>
      </c>
      <c r="C49" s="161">
        <v>624</v>
      </c>
      <c r="D49" s="161">
        <v>284</v>
      </c>
      <c r="E49" s="162">
        <v>564.49</v>
      </c>
      <c r="F49" s="161">
        <v>284</v>
      </c>
      <c r="G49" s="162">
        <v>564.49</v>
      </c>
      <c r="H49" s="161">
        <v>69</v>
      </c>
      <c r="I49" s="162">
        <v>242</v>
      </c>
    </row>
    <row r="50" spans="1:9" x14ac:dyDescent="0.25">
      <c r="A50" s="159">
        <v>39</v>
      </c>
      <c r="B50" s="163" t="s">
        <v>129</v>
      </c>
      <c r="C50" s="161">
        <v>3620</v>
      </c>
      <c r="D50" s="161">
        <v>1865</v>
      </c>
      <c r="E50" s="162">
        <v>3298.6</v>
      </c>
      <c r="F50" s="161">
        <v>1865</v>
      </c>
      <c r="G50" s="162">
        <v>3298.6</v>
      </c>
      <c r="H50" s="161">
        <v>431</v>
      </c>
      <c r="I50" s="162">
        <v>1324</v>
      </c>
    </row>
    <row r="51" spans="1:9" ht="15.75" x14ac:dyDescent="0.25">
      <c r="A51" s="164"/>
      <c r="B51" s="160" t="s">
        <v>130</v>
      </c>
      <c r="C51" s="165">
        <f t="shared" ref="C51:I51" si="3">SUM(C48:C50)</f>
        <v>4244</v>
      </c>
      <c r="D51" s="165">
        <f t="shared" si="3"/>
        <v>2149</v>
      </c>
      <c r="E51" s="166">
        <f t="shared" si="3"/>
        <v>3863.09</v>
      </c>
      <c r="F51" s="165">
        <f t="shared" si="3"/>
        <v>2149</v>
      </c>
      <c r="G51" s="166">
        <f t="shared" si="3"/>
        <v>3863.09</v>
      </c>
      <c r="H51" s="165">
        <f t="shared" si="3"/>
        <v>500</v>
      </c>
      <c r="I51" s="166">
        <f t="shared" si="3"/>
        <v>1566</v>
      </c>
    </row>
    <row r="52" spans="1:9" ht="15.75" x14ac:dyDescent="0.25">
      <c r="A52" s="164"/>
      <c r="B52" s="167" t="s">
        <v>131</v>
      </c>
      <c r="C52" s="168"/>
      <c r="D52" s="168"/>
      <c r="E52" s="169"/>
      <c r="F52" s="168"/>
      <c r="G52" s="169"/>
      <c r="H52" s="168"/>
      <c r="I52" s="169"/>
    </row>
    <row r="53" spans="1:9" x14ac:dyDescent="0.25">
      <c r="A53" s="159">
        <v>40</v>
      </c>
      <c r="B53" s="163" t="s">
        <v>132</v>
      </c>
      <c r="C53" s="161">
        <v>0</v>
      </c>
      <c r="D53" s="161">
        <v>0</v>
      </c>
      <c r="E53" s="162">
        <v>0</v>
      </c>
      <c r="F53" s="161">
        <v>0</v>
      </c>
      <c r="G53" s="162">
        <v>0</v>
      </c>
      <c r="H53" s="161">
        <v>0</v>
      </c>
      <c r="I53" s="162">
        <v>0</v>
      </c>
    </row>
    <row r="54" spans="1:9" x14ac:dyDescent="0.25">
      <c r="A54" s="159">
        <v>41</v>
      </c>
      <c r="B54" s="163" t="s">
        <v>133</v>
      </c>
      <c r="C54" s="161">
        <v>0</v>
      </c>
      <c r="D54" s="161">
        <v>0</v>
      </c>
      <c r="E54" s="162">
        <v>0</v>
      </c>
      <c r="F54" s="161">
        <v>0</v>
      </c>
      <c r="G54" s="162">
        <v>0</v>
      </c>
      <c r="H54" s="161">
        <v>0</v>
      </c>
      <c r="I54" s="162">
        <v>0</v>
      </c>
    </row>
    <row r="55" spans="1:9" ht="15.75" x14ac:dyDescent="0.25">
      <c r="A55" s="164"/>
      <c r="B55" s="160" t="s">
        <v>134</v>
      </c>
      <c r="C55" s="165">
        <f t="shared" ref="C55:I55" si="4">SUM(C52:C54)</f>
        <v>0</v>
      </c>
      <c r="D55" s="165">
        <f t="shared" si="4"/>
        <v>0</v>
      </c>
      <c r="E55" s="166">
        <f t="shared" si="4"/>
        <v>0</v>
      </c>
      <c r="F55" s="165">
        <f t="shared" si="4"/>
        <v>0</v>
      </c>
      <c r="G55" s="166">
        <f t="shared" si="4"/>
        <v>0</v>
      </c>
      <c r="H55" s="165">
        <f t="shared" si="4"/>
        <v>0</v>
      </c>
      <c r="I55" s="166">
        <f t="shared" si="4"/>
        <v>0</v>
      </c>
    </row>
    <row r="56" spans="1:9" ht="15.75" x14ac:dyDescent="0.25">
      <c r="A56" s="164"/>
      <c r="B56" s="167" t="s">
        <v>135</v>
      </c>
      <c r="C56" s="168"/>
      <c r="D56" s="168"/>
      <c r="E56" s="169"/>
      <c r="F56" s="168"/>
      <c r="G56" s="169"/>
      <c r="H56" s="168"/>
      <c r="I56" s="169"/>
    </row>
    <row r="57" spans="1:9" x14ac:dyDescent="0.25">
      <c r="A57" s="159">
        <v>42</v>
      </c>
      <c r="B57" s="163" t="s">
        <v>136</v>
      </c>
      <c r="C57" s="161">
        <v>0</v>
      </c>
      <c r="D57" s="161">
        <v>0</v>
      </c>
      <c r="E57" s="162">
        <v>0</v>
      </c>
      <c r="F57" s="161">
        <v>0</v>
      </c>
      <c r="G57" s="162">
        <v>0</v>
      </c>
      <c r="H57" s="161">
        <v>0</v>
      </c>
      <c r="I57" s="162">
        <v>0</v>
      </c>
    </row>
    <row r="58" spans="1:9" x14ac:dyDescent="0.25">
      <c r="A58" s="159">
        <v>43</v>
      </c>
      <c r="B58" s="163" t="s">
        <v>137</v>
      </c>
      <c r="C58" s="161">
        <v>0</v>
      </c>
      <c r="D58" s="161">
        <v>0</v>
      </c>
      <c r="E58" s="162">
        <v>0</v>
      </c>
      <c r="F58" s="161">
        <v>0</v>
      </c>
      <c r="G58" s="162">
        <v>0</v>
      </c>
      <c r="H58" s="161">
        <v>0</v>
      </c>
      <c r="I58" s="162">
        <v>0</v>
      </c>
    </row>
    <row r="59" spans="1:9" x14ac:dyDescent="0.25">
      <c r="A59" s="159">
        <v>44</v>
      </c>
      <c r="B59" s="163" t="s">
        <v>138</v>
      </c>
      <c r="C59" s="161">
        <v>0</v>
      </c>
      <c r="D59" s="161">
        <v>0</v>
      </c>
      <c r="E59" s="162">
        <v>0</v>
      </c>
      <c r="F59" s="161">
        <v>0</v>
      </c>
      <c r="G59" s="162">
        <v>0</v>
      </c>
      <c r="H59" s="161">
        <v>0</v>
      </c>
      <c r="I59" s="162">
        <v>0</v>
      </c>
    </row>
    <row r="60" spans="1:9" x14ac:dyDescent="0.25">
      <c r="A60" s="159">
        <v>45</v>
      </c>
      <c r="B60" s="163" t="s">
        <v>139</v>
      </c>
      <c r="C60" s="161">
        <v>0</v>
      </c>
      <c r="D60" s="161">
        <v>0</v>
      </c>
      <c r="E60" s="162">
        <v>0</v>
      </c>
      <c r="F60" s="161">
        <v>0</v>
      </c>
      <c r="G60" s="162">
        <v>0</v>
      </c>
      <c r="H60" s="161">
        <v>0</v>
      </c>
      <c r="I60" s="162">
        <v>0</v>
      </c>
    </row>
    <row r="61" spans="1:9" x14ac:dyDescent="0.25">
      <c r="A61" s="159">
        <v>46</v>
      </c>
      <c r="B61" s="163" t="s">
        <v>140</v>
      </c>
      <c r="C61" s="161">
        <v>0</v>
      </c>
      <c r="D61" s="161">
        <v>0</v>
      </c>
      <c r="E61" s="162">
        <v>0</v>
      </c>
      <c r="F61" s="161">
        <v>0</v>
      </c>
      <c r="G61" s="162">
        <v>0</v>
      </c>
      <c r="H61" s="161">
        <v>0</v>
      </c>
      <c r="I61" s="162">
        <v>0</v>
      </c>
    </row>
    <row r="62" spans="1:9" x14ac:dyDescent="0.25">
      <c r="A62" s="159">
        <v>47</v>
      </c>
      <c r="B62" s="163" t="s">
        <v>141</v>
      </c>
      <c r="C62" s="161">
        <v>0</v>
      </c>
      <c r="D62" s="161">
        <v>0</v>
      </c>
      <c r="E62" s="162">
        <v>0</v>
      </c>
      <c r="F62" s="161">
        <v>0</v>
      </c>
      <c r="G62" s="162">
        <v>0</v>
      </c>
      <c r="H62" s="161">
        <v>0</v>
      </c>
      <c r="I62" s="162">
        <v>0</v>
      </c>
    </row>
    <row r="63" spans="1:9" x14ac:dyDescent="0.25">
      <c r="A63" s="159">
        <v>48</v>
      </c>
      <c r="B63" s="163" t="s">
        <v>142</v>
      </c>
      <c r="C63" s="161">
        <v>0</v>
      </c>
      <c r="D63" s="161">
        <v>0</v>
      </c>
      <c r="E63" s="162">
        <v>0</v>
      </c>
      <c r="F63" s="161">
        <v>0</v>
      </c>
      <c r="G63" s="162">
        <v>0</v>
      </c>
      <c r="H63" s="161">
        <v>0</v>
      </c>
      <c r="I63" s="162">
        <v>0</v>
      </c>
    </row>
    <row r="64" spans="1:9" x14ac:dyDescent="0.25">
      <c r="A64" s="159">
        <v>49</v>
      </c>
      <c r="B64" s="163" t="s">
        <v>143</v>
      </c>
      <c r="C64" s="161">
        <v>0</v>
      </c>
      <c r="D64" s="161">
        <v>0</v>
      </c>
      <c r="E64" s="162">
        <v>0</v>
      </c>
      <c r="F64" s="161">
        <v>0</v>
      </c>
      <c r="G64" s="162">
        <v>0</v>
      </c>
      <c r="H64" s="161">
        <v>0</v>
      </c>
      <c r="I64" s="162">
        <v>0</v>
      </c>
    </row>
    <row r="65" spans="1:9" x14ac:dyDescent="0.25">
      <c r="A65" s="159">
        <v>50</v>
      </c>
      <c r="B65" s="163" t="s">
        <v>144</v>
      </c>
      <c r="C65" s="161">
        <v>0</v>
      </c>
      <c r="D65" s="161">
        <v>0</v>
      </c>
      <c r="E65" s="162">
        <v>0</v>
      </c>
      <c r="F65" s="161">
        <v>0</v>
      </c>
      <c r="G65" s="162">
        <v>0</v>
      </c>
      <c r="H65" s="161">
        <v>0</v>
      </c>
      <c r="I65" s="162">
        <v>0</v>
      </c>
    </row>
    <row r="66" spans="1:9" ht="15.75" x14ac:dyDescent="0.25">
      <c r="A66" s="164"/>
      <c r="B66" s="160" t="s">
        <v>145</v>
      </c>
      <c r="C66" s="165">
        <f t="shared" ref="C66:I66" si="5">SUM(C56:C65)</f>
        <v>0</v>
      </c>
      <c r="D66" s="165">
        <f t="shared" si="5"/>
        <v>0</v>
      </c>
      <c r="E66" s="166">
        <f t="shared" si="5"/>
        <v>0</v>
      </c>
      <c r="F66" s="165">
        <f t="shared" si="5"/>
        <v>0</v>
      </c>
      <c r="G66" s="166">
        <f t="shared" si="5"/>
        <v>0</v>
      </c>
      <c r="H66" s="165">
        <f t="shared" si="5"/>
        <v>0</v>
      </c>
      <c r="I66" s="166">
        <f t="shared" si="5"/>
        <v>0</v>
      </c>
    </row>
    <row r="67" spans="1:9" ht="15.75" x14ac:dyDescent="0.25">
      <c r="A67" s="164"/>
      <c r="B67" s="167" t="s">
        <v>146</v>
      </c>
      <c r="C67" s="168"/>
      <c r="D67" s="168"/>
      <c r="E67" s="169"/>
      <c r="F67" s="168"/>
      <c r="G67" s="169"/>
      <c r="H67" s="168"/>
      <c r="I67" s="169"/>
    </row>
    <row r="68" spans="1:9" x14ac:dyDescent="0.25">
      <c r="A68" s="159">
        <v>51</v>
      </c>
      <c r="B68" s="163" t="s">
        <v>147</v>
      </c>
      <c r="C68" s="161">
        <v>0</v>
      </c>
      <c r="D68" s="161">
        <v>0</v>
      </c>
      <c r="E68" s="162">
        <v>0</v>
      </c>
      <c r="F68" s="161">
        <v>0</v>
      </c>
      <c r="G68" s="162">
        <v>0</v>
      </c>
      <c r="H68" s="161">
        <v>0</v>
      </c>
      <c r="I68" s="162">
        <v>0</v>
      </c>
    </row>
    <row r="69" spans="1:9" x14ac:dyDescent="0.25">
      <c r="A69" s="159">
        <v>52</v>
      </c>
      <c r="B69" s="163" t="s">
        <v>148</v>
      </c>
      <c r="C69" s="161">
        <v>0</v>
      </c>
      <c r="D69" s="161">
        <v>0</v>
      </c>
      <c r="E69" s="162">
        <v>0</v>
      </c>
      <c r="F69" s="161">
        <v>0</v>
      </c>
      <c r="G69" s="162">
        <v>0</v>
      </c>
      <c r="H69" s="161">
        <v>0</v>
      </c>
      <c r="I69" s="162">
        <v>0</v>
      </c>
    </row>
    <row r="70" spans="1:9" x14ac:dyDescent="0.25">
      <c r="A70" s="159">
        <v>53</v>
      </c>
      <c r="B70" s="163" t="s">
        <v>149</v>
      </c>
      <c r="C70" s="161">
        <v>0</v>
      </c>
      <c r="D70" s="161">
        <v>0</v>
      </c>
      <c r="E70" s="162">
        <v>0</v>
      </c>
      <c r="F70" s="161">
        <v>0</v>
      </c>
      <c r="G70" s="162">
        <v>0</v>
      </c>
      <c r="H70" s="161">
        <v>0</v>
      </c>
      <c r="I70" s="162">
        <v>0</v>
      </c>
    </row>
    <row r="71" spans="1:9" ht="15.75" x14ac:dyDescent="0.25">
      <c r="A71" s="164"/>
      <c r="B71" s="160" t="s">
        <v>150</v>
      </c>
      <c r="C71" s="165">
        <f t="shared" ref="C71:I71" si="6">SUM(C67:C70)</f>
        <v>0</v>
      </c>
      <c r="D71" s="165">
        <f t="shared" si="6"/>
        <v>0</v>
      </c>
      <c r="E71" s="166">
        <f t="shared" si="6"/>
        <v>0</v>
      </c>
      <c r="F71" s="165">
        <f t="shared" si="6"/>
        <v>0</v>
      </c>
      <c r="G71" s="166">
        <f t="shared" si="6"/>
        <v>0</v>
      </c>
      <c r="H71" s="165">
        <f t="shared" si="6"/>
        <v>0</v>
      </c>
      <c r="I71" s="166">
        <f t="shared" si="6"/>
        <v>0</v>
      </c>
    </row>
    <row r="72" spans="1:9" ht="15.75" x14ac:dyDescent="0.25">
      <c r="A72" s="164"/>
      <c r="B72" s="160" t="s">
        <v>49</v>
      </c>
      <c r="C72" s="165">
        <f t="shared" ref="C72:I72" si="7">SUM(C47,C51,C55,C66,C71)</f>
        <v>51458</v>
      </c>
      <c r="D72" s="165">
        <f t="shared" si="7"/>
        <v>27968</v>
      </c>
      <c r="E72" s="166">
        <f t="shared" si="7"/>
        <v>44292.040000000008</v>
      </c>
      <c r="F72" s="165">
        <f t="shared" si="7"/>
        <v>25374</v>
      </c>
      <c r="G72" s="166">
        <f t="shared" si="7"/>
        <v>40005.53</v>
      </c>
      <c r="H72" s="165">
        <f t="shared" si="7"/>
        <v>6560</v>
      </c>
      <c r="I72" s="166">
        <f t="shared" si="7"/>
        <v>16411</v>
      </c>
    </row>
  </sheetData>
  <mergeCells count="14">
    <mergeCell ref="B20:I20"/>
    <mergeCell ref="B48:I48"/>
    <mergeCell ref="B52:I52"/>
    <mergeCell ref="B56:I56"/>
    <mergeCell ref="B67:I67"/>
    <mergeCell ref="A1:I1"/>
    <mergeCell ref="A2:I2"/>
    <mergeCell ref="A3:I3"/>
    <mergeCell ref="F4:G4"/>
    <mergeCell ref="H4:I4"/>
    <mergeCell ref="A5:A6"/>
    <mergeCell ref="B5:B6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21</vt:lpstr>
      <vt:lpstr>21(1)</vt:lpstr>
      <vt:lpstr>22</vt:lpstr>
      <vt:lpstr>22(1)</vt:lpstr>
      <vt:lpstr>23</vt:lpstr>
      <vt:lpstr>23(1)</vt:lpstr>
      <vt:lpstr>24</vt:lpstr>
      <vt:lpstr>25</vt:lpstr>
      <vt:lpstr>26</vt:lpstr>
      <vt:lpstr>27</vt:lpstr>
      <vt:lpstr>28</vt:lpstr>
      <vt:lpstr>28(1)</vt:lpstr>
      <vt:lpstr>29</vt:lpstr>
      <vt:lpstr>30</vt:lpstr>
      <vt:lpstr>31</vt:lpstr>
      <vt:lpstr>31(1)</vt:lpstr>
      <vt:lpstr>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2015-06-05T18:17:20Z</dcterms:created>
  <dcterms:modified xsi:type="dcterms:W3CDTF">2025-09-26T07:56:35Z</dcterms:modified>
</cp:coreProperties>
</file>